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RVSHR01\Users$\hmatekovic\Documents\FP 2025-2027\"/>
    </mc:Choice>
  </mc:AlternateContent>
  <xr:revisionPtr revIDLastSave="0" documentId="13_ncr:1_{62500ABA-1633-4138-95C7-283E8F16482A}" xr6:coauthVersionLast="47" xr6:coauthVersionMax="47" xr10:uidLastSave="{00000000-0000-0000-0000-000000000000}"/>
  <bookViews>
    <workbookView xWindow="28680" yWindow="-120" windowWidth="29040" windowHeight="15840" firstSheet="3" activeTab="6" xr2:uid="{00000000-000D-0000-FFFF-FFFF00000000}"/>
  </bookViews>
  <sheets>
    <sheet name="SAŽETAK" sheetId="1" r:id="rId1"/>
    <sheet name=" Račun prihoda i rashoda-ekonom" sheetId="3" r:id="rId2"/>
    <sheet name=" Račun prihoda i rashoda-izvori" sheetId="8" r:id="rId3"/>
    <sheet name=" Račun rashoda-funkcija" sheetId="11" r:id="rId4"/>
    <sheet name=" Račun financiranja-ekonomska" sheetId="9" r:id="rId5"/>
    <sheet name=" Račun financiranja-izvori" sheetId="10" r:id="rId6"/>
    <sheet name="Programska klasifikacija" sheetId="7" r:id="rId7"/>
    <sheet name="List1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H20" i="1"/>
  <c r="I20" i="1" l="1"/>
  <c r="K17" i="1"/>
  <c r="K14" i="1"/>
  <c r="F167" i="7"/>
  <c r="F166" i="7" s="1"/>
  <c r="G167" i="7"/>
  <c r="G166" i="7" s="1"/>
  <c r="E167" i="7"/>
  <c r="E166" i="7" s="1"/>
  <c r="D173" i="7"/>
  <c r="D172" i="7" s="1"/>
  <c r="E173" i="7"/>
  <c r="E172" i="7" s="1"/>
  <c r="F173" i="7"/>
  <c r="F172" i="7" s="1"/>
  <c r="G173" i="7"/>
  <c r="G172" i="7" s="1"/>
  <c r="C173" i="7"/>
  <c r="C172" i="7" s="1"/>
  <c r="C176" i="7"/>
  <c r="C175" i="7" s="1"/>
  <c r="E176" i="7"/>
  <c r="E175" i="7" s="1"/>
  <c r="F176" i="7"/>
  <c r="G176" i="7"/>
  <c r="G175" i="7" s="1"/>
  <c r="D176" i="7"/>
  <c r="D175" i="7" s="1"/>
  <c r="F175" i="7"/>
  <c r="D167" i="7"/>
  <c r="D166" i="7" s="1"/>
  <c r="C167" i="7"/>
  <c r="C166" i="7" s="1"/>
  <c r="G160" i="7"/>
  <c r="G159" i="7" s="1"/>
  <c r="F160" i="7"/>
  <c r="E160" i="7"/>
  <c r="E159" i="7" s="1"/>
  <c r="C160" i="7"/>
  <c r="C159" i="7" s="1"/>
  <c r="K20" i="1" l="1"/>
  <c r="F159" i="7"/>
  <c r="E117" i="7" l="1"/>
  <c r="F117" i="7"/>
  <c r="G117" i="7"/>
  <c r="G116" i="7" s="1"/>
  <c r="G115" i="7" s="1"/>
  <c r="K22" i="9"/>
  <c r="K21" i="9" s="1"/>
  <c r="K20" i="9" s="1"/>
  <c r="K17" i="9"/>
  <c r="K16" i="9"/>
  <c r="K15" i="9" s="1"/>
  <c r="G164" i="7"/>
  <c r="G163" i="7" s="1"/>
  <c r="G162" i="7" s="1"/>
  <c r="G155" i="7"/>
  <c r="G154" i="7" s="1"/>
  <c r="G144" i="7"/>
  <c r="G143" i="7" s="1"/>
  <c r="G142" i="7" s="1"/>
  <c r="G139" i="7"/>
  <c r="G138" i="7" s="1"/>
  <c r="G137" i="7" s="1"/>
  <c r="G129" i="7"/>
  <c r="G128" i="7" s="1"/>
  <c r="G126" i="7"/>
  <c r="G125" i="7" s="1"/>
  <c r="G111" i="7"/>
  <c r="G110" i="7" s="1"/>
  <c r="G64" i="7"/>
  <c r="G63" i="7" s="1"/>
  <c r="G55" i="7"/>
  <c r="G54" i="7" s="1"/>
  <c r="G47" i="7"/>
  <c r="G46" i="7" s="1"/>
  <c r="G41" i="7"/>
  <c r="G40" i="7" s="1"/>
  <c r="G38" i="7"/>
  <c r="G36" i="7"/>
  <c r="G31" i="7"/>
  <c r="G30" i="7" s="1"/>
  <c r="G24" i="7"/>
  <c r="G23" i="7" s="1"/>
  <c r="G21" i="7"/>
  <c r="G18" i="7"/>
  <c r="G15" i="7"/>
  <c r="D11" i="11"/>
  <c r="E11" i="11"/>
  <c r="F11" i="11"/>
  <c r="G11" i="11"/>
  <c r="D12" i="11"/>
  <c r="E12" i="11"/>
  <c r="F12" i="11"/>
  <c r="G12" i="11"/>
  <c r="C11" i="11"/>
  <c r="C12" i="11"/>
  <c r="G40" i="8"/>
  <c r="G37" i="8"/>
  <c r="G35" i="8"/>
  <c r="G33" i="8"/>
  <c r="G29" i="8"/>
  <c r="G28" i="8"/>
  <c r="G25" i="8"/>
  <c r="G23" i="8"/>
  <c r="G20" i="8"/>
  <c r="G18" i="8"/>
  <c r="G16" i="8"/>
  <c r="G12" i="8"/>
  <c r="I101" i="3"/>
  <c r="G153" i="7" l="1"/>
  <c r="G14" i="7"/>
  <c r="G35" i="7"/>
  <c r="G124" i="7"/>
  <c r="G123" i="7" s="1"/>
  <c r="G53" i="7"/>
  <c r="G136" i="7"/>
  <c r="G11" i="8"/>
  <c r="G13" i="7" l="1"/>
  <c r="G52" i="7"/>
  <c r="G51" i="7" s="1"/>
  <c r="K131" i="3" l="1"/>
  <c r="K130" i="3"/>
  <c r="K129" i="3" s="1"/>
  <c r="K127" i="3"/>
  <c r="K126" i="3" s="1"/>
  <c r="K124" i="3"/>
  <c r="K122" i="3"/>
  <c r="K116" i="3"/>
  <c r="K113" i="3"/>
  <c r="K112" i="3" s="1"/>
  <c r="K106" i="3"/>
  <c r="K105" i="3" s="1"/>
  <c r="K101" i="3"/>
  <c r="K99" i="3"/>
  <c r="K98" i="3" s="1"/>
  <c r="K90" i="3"/>
  <c r="K80" i="3"/>
  <c r="K73" i="3"/>
  <c r="K69" i="3"/>
  <c r="K66" i="3"/>
  <c r="K64" i="3"/>
  <c r="K61" i="3"/>
  <c r="K53" i="3"/>
  <c r="K52" i="3" s="1"/>
  <c r="K51" i="3" s="1"/>
  <c r="K48" i="3"/>
  <c r="K47" i="3" s="1"/>
  <c r="K45" i="3"/>
  <c r="K44" i="3" s="1"/>
  <c r="K41" i="3"/>
  <c r="K40" i="3" s="1"/>
  <c r="K38" i="3"/>
  <c r="K34" i="3"/>
  <c r="K33" i="3" s="1"/>
  <c r="K30" i="3"/>
  <c r="K29" i="3" s="1"/>
  <c r="K27" i="3"/>
  <c r="K26" i="3" s="1"/>
  <c r="K24" i="3"/>
  <c r="K23" i="3" s="1"/>
  <c r="K21" i="3"/>
  <c r="K19" i="3"/>
  <c r="K17" i="3"/>
  <c r="K43" i="3" l="1"/>
  <c r="K16" i="3"/>
  <c r="K68" i="3"/>
  <c r="K60" i="3"/>
  <c r="K115" i="3"/>
  <c r="K111" i="3" s="1"/>
  <c r="K15" i="3"/>
  <c r="D164" i="7"/>
  <c r="D163" i="7" s="1"/>
  <c r="D162" i="7" s="1"/>
  <c r="E164" i="7"/>
  <c r="E163" i="7" s="1"/>
  <c r="E162" i="7" s="1"/>
  <c r="F164" i="7"/>
  <c r="D55" i="7"/>
  <c r="D54" i="7" s="1"/>
  <c r="E55" i="7"/>
  <c r="E54" i="7" s="1"/>
  <c r="F55" i="7"/>
  <c r="F54" i="7" s="1"/>
  <c r="C164" i="7"/>
  <c r="C163" i="7" s="1"/>
  <c r="C155" i="7"/>
  <c r="C144" i="7"/>
  <c r="D139" i="7"/>
  <c r="E139" i="7"/>
  <c r="F139" i="7"/>
  <c r="C139" i="7"/>
  <c r="C129" i="7"/>
  <c r="E116" i="7"/>
  <c r="E115" i="7" s="1"/>
  <c r="D117" i="7"/>
  <c r="D116" i="7" s="1"/>
  <c r="D115" i="7" s="1"/>
  <c r="C117" i="7"/>
  <c r="C116" i="7" s="1"/>
  <c r="C115" i="7" s="1"/>
  <c r="D129" i="7"/>
  <c r="E129" i="7"/>
  <c r="F129" i="7"/>
  <c r="D111" i="7"/>
  <c r="E111" i="7"/>
  <c r="F111" i="7"/>
  <c r="C111" i="7"/>
  <c r="C64" i="7"/>
  <c r="C55" i="7"/>
  <c r="D41" i="7"/>
  <c r="E41" i="7"/>
  <c r="F41" i="7"/>
  <c r="C41" i="7"/>
  <c r="K59" i="3" l="1"/>
  <c r="K58" i="3" s="1"/>
  <c r="K14" i="3"/>
  <c r="F163" i="7"/>
  <c r="F116" i="7"/>
  <c r="F162" i="7" l="1"/>
  <c r="F115" i="7"/>
  <c r="J106" i="3" l="1"/>
  <c r="I106" i="3"/>
  <c r="H106" i="3"/>
  <c r="G106" i="3"/>
  <c r="H66" i="3"/>
  <c r="G30" i="3" l="1"/>
  <c r="G48" i="3"/>
  <c r="G17" i="3"/>
  <c r="E144" i="7" l="1"/>
  <c r="F144" i="7"/>
  <c r="D144" i="7"/>
  <c r="E64" i="7"/>
  <c r="D64" i="7"/>
  <c r="J113" i="3" l="1"/>
  <c r="D35" i="8"/>
  <c r="E35" i="8"/>
  <c r="G113" i="3"/>
  <c r="G112" i="3" s="1"/>
  <c r="H113" i="3"/>
  <c r="H112" i="3" s="1"/>
  <c r="I113" i="3"/>
  <c r="I112" i="3" s="1"/>
  <c r="J112" i="3" l="1"/>
  <c r="H45" i="3"/>
  <c r="H44" i="3" s="1"/>
  <c r="I45" i="3"/>
  <c r="I44" i="3" s="1"/>
  <c r="J45" i="3"/>
  <c r="G45" i="3"/>
  <c r="G44" i="3" s="1"/>
  <c r="J44" i="3" l="1"/>
  <c r="I16" i="9"/>
  <c r="I15" i="9" s="1"/>
  <c r="H17" i="9"/>
  <c r="H16" i="9" s="1"/>
  <c r="H15" i="9" s="1"/>
  <c r="I17" i="9"/>
  <c r="J17" i="9"/>
  <c r="J16" i="9" s="1"/>
  <c r="J15" i="9" s="1"/>
  <c r="I20" i="9"/>
  <c r="I21" i="9"/>
  <c r="J21" i="9"/>
  <c r="J20" i="9" s="1"/>
  <c r="H22" i="9"/>
  <c r="H21" i="9" s="1"/>
  <c r="H20" i="9" s="1"/>
  <c r="I22" i="9"/>
  <c r="J22" i="9"/>
  <c r="G17" i="9"/>
  <c r="G16" i="9" s="1"/>
  <c r="G15" i="9" s="1"/>
  <c r="G22" i="9"/>
  <c r="G21" i="9" s="1"/>
  <c r="G20" i="9" s="1"/>
  <c r="F155" i="7"/>
  <c r="F154" i="7" s="1"/>
  <c r="F153" i="7" s="1"/>
  <c r="F35" i="8"/>
  <c r="F37" i="8"/>
  <c r="C35" i="8"/>
  <c r="F40" i="8"/>
  <c r="D33" i="8"/>
  <c r="E33" i="8"/>
  <c r="F33" i="8"/>
  <c r="C33" i="8"/>
  <c r="E40" i="8"/>
  <c r="D40" i="8"/>
  <c r="C40" i="8"/>
  <c r="E37" i="8"/>
  <c r="D37" i="8"/>
  <c r="C37" i="8"/>
  <c r="D29" i="8"/>
  <c r="E29" i="8"/>
  <c r="F29" i="8"/>
  <c r="C29" i="8"/>
  <c r="D12" i="8"/>
  <c r="E12" i="8"/>
  <c r="F12" i="8"/>
  <c r="C12" i="8"/>
  <c r="D18" i="8"/>
  <c r="E18" i="8"/>
  <c r="F18" i="8"/>
  <c r="C18" i="8"/>
  <c r="D16" i="8"/>
  <c r="E16" i="8"/>
  <c r="F16" i="8"/>
  <c r="C16" i="8"/>
  <c r="D20" i="8"/>
  <c r="E20" i="8"/>
  <c r="F20" i="8"/>
  <c r="C20" i="8"/>
  <c r="D23" i="8"/>
  <c r="E23" i="8"/>
  <c r="F23" i="8"/>
  <c r="C23" i="8"/>
  <c r="D25" i="8"/>
  <c r="E25" i="8"/>
  <c r="F25" i="8"/>
  <c r="C25" i="8"/>
  <c r="C162" i="7"/>
  <c r="E155" i="7"/>
  <c r="E154" i="7" s="1"/>
  <c r="E153" i="7" s="1"/>
  <c r="D155" i="7"/>
  <c r="D154" i="7" s="1"/>
  <c r="D153" i="7" s="1"/>
  <c r="C154" i="7"/>
  <c r="E143" i="7"/>
  <c r="D143" i="7"/>
  <c r="D142" i="7" s="1"/>
  <c r="E138" i="7"/>
  <c r="D138" i="7"/>
  <c r="D137" i="7" s="1"/>
  <c r="C138" i="7"/>
  <c r="C137" i="7" s="1"/>
  <c r="E128" i="7"/>
  <c r="D128" i="7"/>
  <c r="C128" i="7"/>
  <c r="F126" i="7"/>
  <c r="E126" i="7"/>
  <c r="D126" i="7"/>
  <c r="D125" i="7" s="1"/>
  <c r="C126" i="7"/>
  <c r="C125" i="7" s="1"/>
  <c r="E110" i="7"/>
  <c r="D110" i="7"/>
  <c r="F64" i="7"/>
  <c r="E63" i="7"/>
  <c r="D63" i="7"/>
  <c r="C54" i="7"/>
  <c r="F47" i="7"/>
  <c r="F46" i="7" s="1"/>
  <c r="E47" i="7"/>
  <c r="E46" i="7" s="1"/>
  <c r="D47" i="7"/>
  <c r="D46" i="7" s="1"/>
  <c r="C47" i="7"/>
  <c r="E40" i="7"/>
  <c r="D40" i="7"/>
  <c r="F38" i="7"/>
  <c r="E38" i="7"/>
  <c r="D38" i="7"/>
  <c r="C38" i="7"/>
  <c r="F36" i="7"/>
  <c r="E36" i="7"/>
  <c r="D36" i="7"/>
  <c r="C36" i="7"/>
  <c r="F31" i="7"/>
  <c r="E31" i="7"/>
  <c r="E30" i="7" s="1"/>
  <c r="D31" i="7"/>
  <c r="D30" i="7" s="1"/>
  <c r="C31" i="7"/>
  <c r="F24" i="7"/>
  <c r="E24" i="7"/>
  <c r="E23" i="7" s="1"/>
  <c r="D24" i="7"/>
  <c r="D23" i="7" s="1"/>
  <c r="C24" i="7"/>
  <c r="F21" i="7"/>
  <c r="E21" i="7"/>
  <c r="D21" i="7"/>
  <c r="C21" i="7"/>
  <c r="F18" i="7"/>
  <c r="E18" i="7"/>
  <c r="D18" i="7"/>
  <c r="C18" i="7"/>
  <c r="F15" i="7"/>
  <c r="E15" i="7"/>
  <c r="D15" i="7"/>
  <c r="C15" i="7"/>
  <c r="J131" i="3"/>
  <c r="I131" i="3"/>
  <c r="I130" i="3" s="1"/>
  <c r="I129" i="3" s="1"/>
  <c r="H131" i="3"/>
  <c r="H130" i="3" s="1"/>
  <c r="H129" i="3" s="1"/>
  <c r="G131" i="3"/>
  <c r="G129" i="3" s="1"/>
  <c r="J127" i="3"/>
  <c r="I127" i="3"/>
  <c r="I126" i="3" s="1"/>
  <c r="H127" i="3"/>
  <c r="H126" i="3" s="1"/>
  <c r="G127" i="3"/>
  <c r="G126" i="3" s="1"/>
  <c r="J124" i="3"/>
  <c r="I124" i="3"/>
  <c r="H124" i="3"/>
  <c r="G124" i="3"/>
  <c r="J122" i="3"/>
  <c r="I122" i="3"/>
  <c r="H122" i="3"/>
  <c r="G122" i="3"/>
  <c r="J116" i="3"/>
  <c r="I116" i="3"/>
  <c r="H116" i="3"/>
  <c r="G116" i="3"/>
  <c r="I105" i="3"/>
  <c r="H105" i="3"/>
  <c r="J101" i="3"/>
  <c r="H101" i="3"/>
  <c r="G101" i="3"/>
  <c r="J99" i="3"/>
  <c r="I99" i="3"/>
  <c r="H99" i="3"/>
  <c r="G99" i="3"/>
  <c r="J90" i="3"/>
  <c r="I90" i="3"/>
  <c r="H90" i="3"/>
  <c r="G90" i="3"/>
  <c r="J80" i="3"/>
  <c r="I80" i="3"/>
  <c r="H80" i="3"/>
  <c r="G80" i="3"/>
  <c r="J73" i="3"/>
  <c r="I73" i="3"/>
  <c r="H73" i="3"/>
  <c r="G73" i="3"/>
  <c r="J69" i="3"/>
  <c r="I69" i="3"/>
  <c r="H69" i="3"/>
  <c r="G69" i="3"/>
  <c r="J66" i="3"/>
  <c r="I66" i="3"/>
  <c r="G66" i="3"/>
  <c r="J64" i="3"/>
  <c r="I64" i="3"/>
  <c r="H64" i="3"/>
  <c r="G64" i="3"/>
  <c r="J61" i="3"/>
  <c r="I61" i="3"/>
  <c r="H61" i="3"/>
  <c r="G61" i="3"/>
  <c r="J53" i="3"/>
  <c r="I53" i="3"/>
  <c r="I52" i="3" s="1"/>
  <c r="I51" i="3" s="1"/>
  <c r="H53" i="3"/>
  <c r="H52" i="3" s="1"/>
  <c r="H51" i="3" s="1"/>
  <c r="G53" i="3"/>
  <c r="G52" i="3" s="1"/>
  <c r="G51" i="3" s="1"/>
  <c r="J48" i="3"/>
  <c r="I48" i="3"/>
  <c r="I47" i="3" s="1"/>
  <c r="I43" i="3" s="1"/>
  <c r="H48" i="3"/>
  <c r="H47" i="3" s="1"/>
  <c r="H43" i="3" s="1"/>
  <c r="G47" i="3"/>
  <c r="G43" i="3" s="1"/>
  <c r="J41" i="3"/>
  <c r="I41" i="3"/>
  <c r="I40" i="3" s="1"/>
  <c r="H41" i="3"/>
  <c r="H40" i="3" s="1"/>
  <c r="G41" i="3"/>
  <c r="G40" i="3" s="1"/>
  <c r="J38" i="3"/>
  <c r="I38" i="3"/>
  <c r="H38" i="3"/>
  <c r="G38" i="3"/>
  <c r="J34" i="3"/>
  <c r="I34" i="3"/>
  <c r="H34" i="3"/>
  <c r="G34" i="3"/>
  <c r="J30" i="3"/>
  <c r="I30" i="3"/>
  <c r="I29" i="3" s="1"/>
  <c r="H30" i="3"/>
  <c r="H29" i="3" s="1"/>
  <c r="G29" i="3"/>
  <c r="J27" i="3"/>
  <c r="I27" i="3"/>
  <c r="I26" i="3" s="1"/>
  <c r="H27" i="3"/>
  <c r="H26" i="3" s="1"/>
  <c r="G27" i="3"/>
  <c r="G26" i="3" s="1"/>
  <c r="J24" i="3"/>
  <c r="I24" i="3"/>
  <c r="I23" i="3" s="1"/>
  <c r="H24" i="3"/>
  <c r="H23" i="3" s="1"/>
  <c r="G24" i="3"/>
  <c r="G23" i="3" s="1"/>
  <c r="J21" i="3"/>
  <c r="I21" i="3"/>
  <c r="H21" i="3"/>
  <c r="G21" i="3"/>
  <c r="J19" i="3"/>
  <c r="I19" i="3"/>
  <c r="H19" i="3"/>
  <c r="H17" i="3" s="1"/>
  <c r="G19" i="3"/>
  <c r="J17" i="3"/>
  <c r="I17" i="3"/>
  <c r="J17" i="1"/>
  <c r="I17" i="1"/>
  <c r="H17" i="1"/>
  <c r="G17" i="1"/>
  <c r="C153" i="7" l="1"/>
  <c r="C28" i="8"/>
  <c r="E142" i="7"/>
  <c r="E137" i="7"/>
  <c r="D53" i="7"/>
  <c r="E53" i="7"/>
  <c r="C124" i="7"/>
  <c r="C123" i="7" s="1"/>
  <c r="D124" i="7"/>
  <c r="D123" i="7" s="1"/>
  <c r="F128" i="7"/>
  <c r="F23" i="7"/>
  <c r="F110" i="7"/>
  <c r="F125" i="7"/>
  <c r="C143" i="7"/>
  <c r="C142" i="7" s="1"/>
  <c r="C136" i="7" s="1"/>
  <c r="F40" i="7"/>
  <c r="C30" i="7"/>
  <c r="C23" i="7"/>
  <c r="J52" i="3"/>
  <c r="J105" i="3"/>
  <c r="J126" i="3"/>
  <c r="J130" i="3"/>
  <c r="F28" i="8"/>
  <c r="E28" i="8"/>
  <c r="D28" i="8"/>
  <c r="F11" i="8"/>
  <c r="E11" i="8"/>
  <c r="D11" i="8"/>
  <c r="C11" i="8"/>
  <c r="E125" i="7"/>
  <c r="F14" i="7"/>
  <c r="C35" i="7"/>
  <c r="E14" i="7"/>
  <c r="D35" i="7"/>
  <c r="D136" i="7"/>
  <c r="F63" i="7"/>
  <c r="D14" i="7"/>
  <c r="C14" i="7"/>
  <c r="F35" i="7"/>
  <c r="C40" i="7"/>
  <c r="F30" i="7"/>
  <c r="C46" i="7"/>
  <c r="C63" i="7"/>
  <c r="C110" i="7"/>
  <c r="E35" i="7"/>
  <c r="F138" i="7"/>
  <c r="F143" i="7"/>
  <c r="I33" i="3"/>
  <c r="H60" i="3"/>
  <c r="H68" i="3"/>
  <c r="H33" i="3"/>
  <c r="H16" i="3"/>
  <c r="H98" i="3"/>
  <c r="H115" i="3"/>
  <c r="H111" i="3" s="1"/>
  <c r="G60" i="3"/>
  <c r="G33" i="3"/>
  <c r="I98" i="3"/>
  <c r="J26" i="3"/>
  <c r="I16" i="3"/>
  <c r="I68" i="3"/>
  <c r="G115" i="3"/>
  <c r="G111" i="3" s="1"/>
  <c r="I60" i="3"/>
  <c r="G68" i="3"/>
  <c r="J98" i="3"/>
  <c r="I115" i="3"/>
  <c r="G98" i="3"/>
  <c r="G105" i="3"/>
  <c r="J60" i="3"/>
  <c r="J68" i="3"/>
  <c r="J115" i="3"/>
  <c r="J16" i="3"/>
  <c r="J23" i="3"/>
  <c r="J29" i="3"/>
  <c r="J33" i="3"/>
  <c r="J40" i="3"/>
  <c r="J47" i="3"/>
  <c r="D52" i="7" l="1"/>
  <c r="D51" i="7" s="1"/>
  <c r="E136" i="7"/>
  <c r="F53" i="7"/>
  <c r="F124" i="7"/>
  <c r="E124" i="7"/>
  <c r="E123" i="7" s="1"/>
  <c r="E52" i="7" s="1"/>
  <c r="F13" i="7"/>
  <c r="J111" i="3"/>
  <c r="E13" i="7"/>
  <c r="I111" i="3"/>
  <c r="J51" i="3"/>
  <c r="J43" i="3"/>
  <c r="J59" i="3"/>
  <c r="J129" i="3"/>
  <c r="C13" i="7"/>
  <c r="D13" i="7"/>
  <c r="C53" i="7"/>
  <c r="F142" i="7"/>
  <c r="F137" i="7"/>
  <c r="H15" i="3"/>
  <c r="H14" i="3" s="1"/>
  <c r="H59" i="3"/>
  <c r="H58" i="3" s="1"/>
  <c r="I15" i="3"/>
  <c r="I14" i="3" s="1"/>
  <c r="I59" i="3"/>
  <c r="G15" i="3"/>
  <c r="G14" i="3" s="1"/>
  <c r="G59" i="3"/>
  <c r="G58" i="3" s="1"/>
  <c r="J15" i="3"/>
  <c r="E51" i="7" l="1"/>
  <c r="C52" i="7"/>
  <c r="C51" i="7" s="1"/>
  <c r="F123" i="7"/>
  <c r="I58" i="3"/>
  <c r="F136" i="7"/>
  <c r="J58" i="3"/>
  <c r="J14" i="3"/>
  <c r="F52" i="7" l="1"/>
  <c r="F51" i="7" s="1"/>
  <c r="G14" i="1" l="1"/>
  <c r="G20" i="1" s="1"/>
  <c r="H14" i="1"/>
  <c r="I14" i="1"/>
  <c r="J14" i="1"/>
  <c r="J20" i="1" l="1"/>
</calcChain>
</file>

<file path=xl/sharedStrings.xml><?xml version="1.0" encoding="utf-8"?>
<sst xmlns="http://schemas.openxmlformats.org/spreadsheetml/2006/main" count="440" uniqueCount="291">
  <si>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</si>
  <si>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</si>
  <si>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</si>
  <si>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</si>
  <si>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</si>
  <si>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</si>
  <si>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</si>
  <si>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</si>
  <si>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</si>
  <si>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</si>
  <si>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</si>
  <si>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</si>
  <si>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</si>
  <si>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</si>
  <si>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</si>
  <si>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</si>
  <si>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</si>
  <si>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</si>
  <si>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</si>
  <si>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</si>
  <si>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</si>
  <si>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</si>
  <si>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</si>
  <si>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</si>
  <si>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</si>
  <si>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</si>
  <si>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</si>
  <si>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</si>
  <si>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</si>
  <si>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</si>
  <si>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11 Opći prihodi i primici</t>
  </si>
  <si>
    <t>1 Opći prihodi i primici</t>
  </si>
  <si>
    <t>UKUPNO RASHODI</t>
  </si>
  <si>
    <t xml:space="preserve">UKUPNO PRIHODI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</si>
  <si>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</si>
  <si>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</si>
  <si>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</si>
  <si>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</si>
  <si>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</si>
  <si>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</si>
  <si>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</si>
  <si>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</si>
  <si>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</si>
  <si>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</si>
  <si>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</si>
  <si>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</si>
  <si>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</si>
  <si>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RAZLIKA - VIŠAK MANJAK</t>
  </si>
  <si>
    <t>PRENESENI VIŠAK/MANJAK IZ PRETHODNE GODINE</t>
  </si>
  <si>
    <t>PRIJENOS  VIŠKA/MANJKA U SLJEDEĆE RAZDOBLJE</t>
  </si>
  <si>
    <t>DOM ZDRAVLJA BJELOVARSKO-BILOGORSKE ŽUPANIJE</t>
  </si>
  <si>
    <t>Josipa Jelačića 13 c, 43000 Bjelovar</t>
  </si>
  <si>
    <t>B)SAŽETAK RAČUNA FINANCIRANJA</t>
  </si>
  <si>
    <t>Razred</t>
  </si>
  <si>
    <t>Skupina</t>
  </si>
  <si>
    <t>Odjeljak</t>
  </si>
  <si>
    <t>Osnovni račun</t>
  </si>
  <si>
    <t>Pomoći proračunskim korisnicima iz proračuna koji im nije nadležan</t>
  </si>
  <si>
    <t>Kapitalne pomoći proračunskim korisnicima iz proračuna koji im nije nadležan</t>
  </si>
  <si>
    <t>Pomoći temeljem prijenosa EU sredstava</t>
  </si>
  <si>
    <t>Kapitalne pomoći  temeljem prijenosa EU sredstava</t>
  </si>
  <si>
    <t>Prihodi od imovine</t>
  </si>
  <si>
    <t>Prihodi od financijske imovine</t>
  </si>
  <si>
    <t>Kamate na oročena sredstva  i depozite po viđenju</t>
  </si>
  <si>
    <t>Prihodi od upravnih i administrativnih pristojbi po posebnim propisima i naknada</t>
  </si>
  <si>
    <t>Upravne i administrativne pristojbe</t>
  </si>
  <si>
    <t>Ostali nespomenuti prihodi</t>
  </si>
  <si>
    <t>Prihodi od pruženih usluga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</si>
  <si>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</si>
  <si>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</si>
  <si>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</si>
  <si>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</si>
  <si>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nadležnog proračuna za financiranje izdataka za financijsku imovinu i otplatu zajmova</t>
  </si>
  <si>
    <t>Prihodi od HZZO-a na temelju ugovornih obveza</t>
  </si>
  <si>
    <t>Kazne, upravne mjere i ostali prihodi</t>
  </si>
  <si>
    <t>Ostali prihodi</t>
  </si>
  <si>
    <t>Prijevozna sredstva u cestovnom prometu</t>
  </si>
  <si>
    <t>Primljeni krediti i zajmovi od kreditnih i osatlih institucija izvan javnog sektora</t>
  </si>
  <si>
    <t>Plaće za prekovremeni rad</t>
  </si>
  <si>
    <t>Ostali rashodi za zaposlene</t>
  </si>
  <si>
    <t>Doprinosi na plaće</t>
  </si>
  <si>
    <t>Doprinos za mirovinsko osiguranje</t>
  </si>
  <si>
    <t>Naknada za prijevoz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</si>
  <si>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</si>
  <si>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</si>
  <si>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</si>
  <si>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</si>
  <si>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</si>
  <si>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za tekuće i investicijsko održavanje</t>
  </si>
  <si>
    <t>Sitan invenar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</si>
  <si>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</si>
  <si>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</si>
  <si>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</si>
  <si>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</si>
  <si>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</si>
  <si>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</si>
  <si>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</si>
  <si>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</si>
  <si>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</si>
  <si>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</si>
  <si>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</si>
  <si>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</si>
  <si>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</si>
  <si>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</si>
  <si>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</si>
  <si>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</si>
  <si>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</si>
  <si>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</si>
  <si>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</si>
  <si>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Kamate na primljene kredite i zajmove</t>
  </si>
  <si>
    <t>Kamate na primljene kredite i zajmove od kreditnih i ostalih institucija izvan javnog sektora</t>
  </si>
  <si>
    <t>Ostali financijski rashodi</t>
  </si>
  <si>
    <t>Bankarske usluge i usluge platnog prometa</t>
  </si>
  <si>
    <t>Zatezne kamate</t>
  </si>
  <si>
    <t>Ostali neposmenuti financijaki rashodi</t>
  </si>
  <si>
    <t>Ostali rashodi</t>
  </si>
  <si>
    <t>Kazne, penali i naknade štete</t>
  </si>
  <si>
    <t>Naknade štete pravnim i fizičkim osobama</t>
  </si>
  <si>
    <t>Ugovorne kazne i ostale naknade šteta</t>
  </si>
  <si>
    <t>Ostale kazne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</si>
  <si>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</si>
  <si>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</si>
  <si>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</si>
  <si>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</si>
  <si>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</si>
  <si>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</si>
  <si>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Uređaji, strojevi i oprema za ostale namjene</t>
  </si>
  <si>
    <t>Prijevozna sredstva</t>
  </si>
  <si>
    <t>Nematerijaln proizvedena imovina</t>
  </si>
  <si>
    <t>Ulaganja u računalne programe</t>
  </si>
  <si>
    <t>Rashodi za dodatna ulaganja na nefinancijskoj imovini</t>
  </si>
  <si>
    <t>Dodatna ulaganja na građevinskim objektima</t>
  </si>
  <si>
    <t>Izadci za otplatu glavnice primljenih kredita i zajmova</t>
  </si>
  <si>
    <t>Otplata glavnice primljenih kredita i zajmova od kreditnih i financijskih institucija izvan javnog sektora</t>
  </si>
  <si>
    <t>Otplata glavnice primljenih kredita od tuzemnih i kreditnih institucija izvan javnog sektora</t>
  </si>
  <si>
    <t>07 ZDRAVSTVO</t>
  </si>
  <si>
    <t>0760 Poslovi i usluge u zdravstvu koji nisu drugdje svrstani</t>
  </si>
  <si>
    <t>NAZIV, IZVOR I BROJČANA OZNAKA PRIHODA</t>
  </si>
  <si>
    <t>1 OPĆI PRIHODI I PRIMICI</t>
  </si>
  <si>
    <t>11-Opći prihodi i primici</t>
  </si>
  <si>
    <t>6711-Prihodi iz nadležnog proračuna za financiranje rashoda poslovanja</t>
  </si>
  <si>
    <t>6714-Prihodi iz nadležnog proračuna za fianciranje izdataka za financijsku imovinu i otplatu zajmova</t>
  </si>
  <si>
    <t>124-PRIHODI ZA DECENTRALIZIRANE FUNKCIJE</t>
  </si>
  <si>
    <t>6712-Prihodi iz nadležnog proračuna za financiranje rashoda za nabavu nefina cijske imovine</t>
  </si>
  <si>
    <t>14-PRIHOD OD NEFINANCIJSKE IMOVINE</t>
  </si>
  <si>
    <t>6413-Kamate na oročena sredstva i depozite po viđenju</t>
  </si>
  <si>
    <t>6526-Ostali nespomenuti prihodi</t>
  </si>
  <si>
    <t>6614-Prihodi od prodaje proizvoda i robe</t>
  </si>
  <si>
    <t>6615-Prihodi od pruženih usluga</t>
  </si>
  <si>
    <t>6831-Ostali prihodi</t>
  </si>
  <si>
    <t>6341-Tekuće pomoći od izvanproračunskih korisnika</t>
  </si>
  <si>
    <t>6731-Prihodi od HHZO-a na temelju ugovornih obveza</t>
  </si>
  <si>
    <t>6362-Kapitalne pomoći proračunskim korisnicima iz proračuna koji im nije nadležan</t>
  </si>
  <si>
    <t>6382-Kapitalne pomoći iz državnog proračuna temeljem prijenosa sredstava EU</t>
  </si>
  <si>
    <t>7211-Stambeni objekti</t>
  </si>
  <si>
    <t>7231-Prijevozna sredstva u cestovnom prometu</t>
  </si>
  <si>
    <t>8443-Primljeni krediti od tuzemnih kreditnih institucija izvan javnog sektora</t>
  </si>
  <si>
    <t>PROGRAM P1-REDOVNE DJELATNOSTI</t>
  </si>
  <si>
    <t>AKTIVNOST A000284-REDOVNA DJELATNOST- ZDRAVSTVO</t>
  </si>
  <si>
    <t>3111-Plaće za redovan rad</t>
  </si>
  <si>
    <t>3132-Doprinosi za obvezno zdravstveno osiguranje</t>
  </si>
  <si>
    <t>3222-Materijal i sirovine</t>
  </si>
  <si>
    <t>3423-Kamate na primljene kredite izajmove od kreditnih institucija izvan javnog sektora</t>
  </si>
  <si>
    <t>3113-Plaće za prekovremeni rad</t>
  </si>
  <si>
    <t>3121-Ostali rashodi za zaposlene</t>
  </si>
  <si>
    <t>3211-Službena putovanja</t>
  </si>
  <si>
    <t>3212-Naknade za prijevoz , za rad na terenu, odvojeni život</t>
  </si>
  <si>
    <t>3213-Stručno usavršavanje zaposlenika</t>
  </si>
  <si>
    <t>3221-Uredski materijal i ostali materijalni rashodi</t>
  </si>
  <si>
    <t>3223-Energija</t>
  </si>
  <si>
    <t>3224-Materijal i dijelovi za tekuće i investicijsko održavanje</t>
  </si>
  <si>
    <t>3225-Sitan inventar i auto gume</t>
  </si>
  <si>
    <t>3227-Službena, radna i zaštitna odjeća i obuća</t>
  </si>
  <si>
    <t>3231-Usluge telefona, pošte i prijevoza</t>
  </si>
  <si>
    <t>3232-Usluge tekućeg i investicijskog održavanja</t>
  </si>
  <si>
    <t>3233-Usluge promidžbe i informiranja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</si>
  <si>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</si>
  <si>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</si>
  <si>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</si>
  <si>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</si>
  <si>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</si>
  <si>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</si>
  <si>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3291-Naknade za rad predstavničkih i izvršnih tijela , povjerenstava i slično</t>
  </si>
  <si>
    <t>3292-Premije osiguranja</t>
  </si>
  <si>
    <t>3293-Reprezentacija</t>
  </si>
  <si>
    <t>3294-Članarine</t>
  </si>
  <si>
    <t>3295-Pristojbe i naknade</t>
  </si>
  <si>
    <t>3296-Troškovi sudskih postupaka</t>
  </si>
  <si>
    <t>3299-Ostali nespomenuti rashodi poslovanja</t>
  </si>
  <si>
    <t>3431-Bankarske usluge i usluge platnog prometa</t>
  </si>
  <si>
    <t>3433-Zatezne kamate</t>
  </si>
  <si>
    <t>3434-Ostali nespomenuti financijski rashodi</t>
  </si>
  <si>
    <t>3831-Naknade šteta pravnim i fizičkim  osobama</t>
  </si>
  <si>
    <t>3834-Ugovorene kazne i naknade šteta</t>
  </si>
  <si>
    <t>4221-Uredska oprema i namještaj</t>
  </si>
  <si>
    <t>4222-Komunikacijska oprema</t>
  </si>
  <si>
    <t>4223-Oprema za održavanje i zaštitu</t>
  </si>
  <si>
    <t>4224-Medicinska i laboratorijska oprema</t>
  </si>
  <si>
    <t>4227-Uređaji, strojevi i oprema za ostale namjene</t>
  </si>
  <si>
    <t>4231-Prijevozna sredstva u cestovnom prometu</t>
  </si>
  <si>
    <t>4262-Ulaganje u računalne programe</t>
  </si>
  <si>
    <t>4511-Dodatna ulaganja na građevinskim objektima</t>
  </si>
  <si>
    <t>TEKUĆI PROJEKT: T000163-SANACIJA ŠTETE OD ELEMENTARNE NEPOGODE</t>
  </si>
  <si>
    <t>TEKUĆI PROJEKT: T000099-SPECIJALIZACIJA LIJEČNIKA</t>
  </si>
  <si>
    <t>3131-Doprinosi za zdravstveno osiguranje</t>
  </si>
  <si>
    <t xml:space="preserve">Projekt: Sanacija posljedica potresa -Fond solidarnosti-bespovratna sredstva EU </t>
  </si>
  <si>
    <t xml:space="preserve">  3232-Usluge tekućeg i investicijskog   održavanja</t>
  </si>
  <si>
    <t>PROGRAM P22 ZDRAVSTVO-DECENTRALIZACIJA</t>
  </si>
  <si>
    <t>AKTIVNOST: A000066-Investicijsko i tekuće održavanje u zdravstvu</t>
  </si>
  <si>
    <t>124 Prihodi za decentralizirane funkcije-zdravstvene ustanove</t>
  </si>
  <si>
    <t>Kapitalni projekt: K000019-Ulaganja u opremu zdravstva-DEC</t>
  </si>
  <si>
    <t>4224-Medciinska i laboratorijska oprema</t>
  </si>
  <si>
    <t>PROGRAM P23 ZDRAVSTVO-IZNAD STANDARDA</t>
  </si>
  <si>
    <t>Aktivnost: A000373-Sufinanciranje redovne djelatnosti zdravstva (iznad standarda</t>
  </si>
  <si>
    <t>3222-Roba -ljekarna</t>
  </si>
  <si>
    <t>124 Prihodi za decentralizirane funkcije</t>
  </si>
  <si>
    <t>14-Prihodi od nefinancijske imovine</t>
  </si>
  <si>
    <t>Odgovorna osoba:</t>
  </si>
  <si>
    <t>Prihodi od prodaje neproizvedene dugotrajne imovine</t>
  </si>
  <si>
    <t>Prihodi od prodaje materijalne imovine-prirodnih bogatstava</t>
  </si>
  <si>
    <t>Zemljište</t>
  </si>
  <si>
    <t>Rashodi za nabavu neproizvedene imovine</t>
  </si>
  <si>
    <t>Nematerijalna imovina</t>
  </si>
  <si>
    <t xml:space="preserve">Licence </t>
  </si>
  <si>
    <t>3835-Ostale kazne</t>
  </si>
  <si>
    <t>3132-Doprinosi za obvezno zdravstveno osiguranje (16,50 %)</t>
  </si>
  <si>
    <t>4123-Licence</t>
  </si>
  <si>
    <t>4262-Ulaganja u računalne programe</t>
  </si>
  <si>
    <t>11 OPĆI PRIHODI I PRIMICI</t>
  </si>
  <si>
    <t>Izradio:</t>
  </si>
  <si>
    <t>Hrvoje Mateković, mag.oec.</t>
  </si>
  <si>
    <t>Michell Gruičić, mag.med.techn.</t>
  </si>
  <si>
    <t>voditelj sred.sl. za rač. i fin., plan i analizu</t>
  </si>
  <si>
    <t>Tekuće pomoći od izvanproračunskih korisnika</t>
  </si>
  <si>
    <t>Naknade šteta zaposlenicima</t>
  </si>
  <si>
    <t>3 Vlastiti prihodi</t>
  </si>
  <si>
    <t>32 Ostali i vlastiti prihodi proračunkog korisnika</t>
  </si>
  <si>
    <t>4 Prihodi za posebne namjene</t>
  </si>
  <si>
    <t>45 Prihodi za posebne namjene -korisnici</t>
  </si>
  <si>
    <t>5 Pomoći</t>
  </si>
  <si>
    <t>511 Pomoći-korisnici</t>
  </si>
  <si>
    <t>566 Pomoći temeljem prijenosa sredstava EU</t>
  </si>
  <si>
    <t>7 Prihodi od prodaje ili zamjene nefinan cijske imovine i naknade s naslova osiguranja</t>
  </si>
  <si>
    <t>711 Prihodi od prodaje ili zamjene nefinancijske imovine i nadokande šteta s naslova osiguranja-korisnici</t>
  </si>
  <si>
    <t>8 Namjenski primici od zaduživanja</t>
  </si>
  <si>
    <t>811 Primljeni krediti i zajmovi-korisnici</t>
  </si>
  <si>
    <t>3 VLASTITI PRIHODI</t>
  </si>
  <si>
    <t>32-Ostali i vlastiti prihodi proračunskog korisnika</t>
  </si>
  <si>
    <t>4 PRIHODI ZA POSEBNE NAMJENE</t>
  </si>
  <si>
    <t>45- Prihodi za posebne namjene-korisnici</t>
  </si>
  <si>
    <t>5 POMOĆI</t>
  </si>
  <si>
    <t>511-Pomoći-korisnici</t>
  </si>
  <si>
    <t>566-Pomoći temeljem prijenosa sredstava EU</t>
  </si>
  <si>
    <t>7 PRIHODI OD PRODAJE ILI ZAMJENE NEFINANCIJSKE IMOVINE I NAKNADE S NASLOVA OSIGURANJA</t>
  </si>
  <si>
    <t>711-Prihodi od prodaje ili zamjene nefinancijske imovine i nadokande štete s naslova osiguranja-korisnici</t>
  </si>
  <si>
    <t>8 NAMJENSKI PRIMICI OD ZADUŽIVANJA</t>
  </si>
  <si>
    <t>811-Primljeni krediti i zajmovi-korisnici</t>
  </si>
  <si>
    <t>32-Ostali vlastiti prihodi proračunskih korisnika</t>
  </si>
  <si>
    <t>45-Prihodi za posebne namjene-korisnici</t>
  </si>
  <si>
    <t>7 PRIHODI OD PRODAJE ILI ZAMJENE NEFINACIJSKE IMOVINE I NAKNADE S OSNOVA OSIGURANJA</t>
  </si>
  <si>
    <t>711-Prihodi od prodaje ili zamjene nefinancijske imovine i nadokande šteta s naslova osiguranja-korisnici</t>
  </si>
  <si>
    <t>51-Pomoći iz Riznice i ministarstva</t>
  </si>
  <si>
    <t>56 Pomoći temeljem prijenosa sredstava EU</t>
  </si>
  <si>
    <t>566-Pomoći temeljem prijenosa EU sredstava-korisnici</t>
  </si>
  <si>
    <t>7111-Zemljište</t>
  </si>
  <si>
    <t>3833-Naknade šteta zaposlenicima</t>
  </si>
  <si>
    <t>Kapitalni projekt: K000161-Sufinanciranje sanacije krovišta Doma zdravlja u Garešnici</t>
  </si>
  <si>
    <t>14 Prihodi od nefinancijske imovine</t>
  </si>
  <si>
    <t>univ.spec.admin.sanit.                                                                            v.d. ravnatelja</t>
  </si>
  <si>
    <t>Proračun za 2025.</t>
  </si>
  <si>
    <t>Izvršenje
2023.</t>
  </si>
  <si>
    <t>Plan 2024.</t>
  </si>
  <si>
    <t>Projekcija proračuna za 2026.</t>
  </si>
  <si>
    <t>Projekcija proračuna za 2027.</t>
  </si>
  <si>
    <t>3212-Naknade za prijevoz, za rad na terenu, odvojeni život</t>
  </si>
  <si>
    <t>Aktivnost: A000394-Sektorske ambulante</t>
  </si>
  <si>
    <t>Aktivnost: K000187-Energetska obnova - Ispostava Garešnica</t>
  </si>
  <si>
    <t>Aktivnost: K000188-Energetska obnova - Ispostava Grubišno Polje</t>
  </si>
  <si>
    <t>Aktivnost: K000189-Energetska obnova - Ispostava Daruvar</t>
  </si>
  <si>
    <t>U Bjelovaru, 06.11.2024.</t>
  </si>
  <si>
    <t>Broj: 2103-76-24-01/R-1184/1</t>
  </si>
  <si>
    <t>FINANCIJSKI PLAN DOMA ZDRAVLJA BBŽ-A 
 ZA GODINU 2025. I PROJEKCIJE ZA GODINE 2026. I 2027.</t>
  </si>
  <si>
    <t>A. SAŽETAK RAČUNA PRIHODA I RASHODA</t>
  </si>
  <si>
    <t>RAZRED I NAZIV</t>
  </si>
  <si>
    <t xml:space="preserve">A. RAČUN PRIHODA I RASHODA </t>
  </si>
  <si>
    <t>A1. PRIHODI I RASHODI PREMA EKONOMSKOJ KLASIFIKACIJI</t>
  </si>
  <si>
    <t>A2. PRIHODI I RASHODI PREMA IZVORIMA FINANCIRANJA</t>
  </si>
  <si>
    <t>A3. RASHODI PREMA FUNKCIJSKOJ KLASIFIKACIJI</t>
  </si>
  <si>
    <t>B. RAČUN FINANCIRANJA</t>
  </si>
  <si>
    <t>B1. RAČUN FINANCIRANJA PREMA EKONOMSKOJ KLASIFIKACIJI</t>
  </si>
  <si>
    <t>B2. RAČUN FINANCIRANJA PREMA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</si>
</sst>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4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5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 vertical="center" textRotation="90" wrapText="1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11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49" fontId="11" fillId="2" borderId="3" xfId="0" applyNumberFormat="1" applyFont="1" applyFill="1" applyBorder="1" applyAlignment="1">
      <alignment horizontal="left" vertical="center" wrapText="1"/>
    </xf>
    <xf numFmtId="0" fontId="15" fillId="2" borderId="3" xfId="0" quotePrefix="1" applyFont="1" applyFill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horizontal="right"/>
    </xf>
    <xf numFmtId="0" fontId="15" fillId="0" borderId="3" xfId="0" quotePrefix="1" applyFont="1" applyBorder="1" applyAlignment="1">
      <alignment horizontal="left" vertical="center" wrapText="1" indent="1"/>
    </xf>
    <xf numFmtId="0" fontId="10" fillId="0" borderId="3" xfId="0" quotePrefix="1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horizontal="right" wrapText="1"/>
    </xf>
    <xf numFmtId="0" fontId="15" fillId="2" borderId="3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15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 wrapText="1"/>
    </xf>
    <xf numFmtId="4" fontId="0" fillId="0" borderId="0" xfId="0" applyNumberFormat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0" borderId="3" xfId="0" quotePrefix="1" applyNumberFormat="1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Border="1"/>
    <xf numFmtId="0" fontId="18" fillId="0" borderId="3" xfId="0" applyFont="1" applyBorder="1"/>
    <xf numFmtId="4" fontId="18" fillId="0" borderId="0" xfId="0" applyNumberFormat="1" applyFont="1"/>
    <xf numFmtId="2" fontId="18" fillId="0" borderId="3" xfId="0" applyNumberFormat="1" applyFont="1" applyBorder="1"/>
    <xf numFmtId="0" fontId="15" fillId="2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wrapText="1"/>
    </xf>
    <xf numFmtId="0" fontId="21" fillId="0" borderId="3" xfId="0" applyFont="1" applyBorder="1" applyAlignment="1">
      <alignment wrapText="1"/>
    </xf>
    <xf numFmtId="4" fontId="19" fillId="0" borderId="3" xfId="0" applyNumberFormat="1" applyFont="1" applyBorder="1"/>
    <xf numFmtId="164" fontId="22" fillId="0" borderId="3" xfId="0" applyNumberFormat="1" applyFont="1" applyBorder="1" applyAlignment="1">
      <alignment horizontal="right"/>
    </xf>
    <xf numFmtId="0" fontId="21" fillId="2" borderId="3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4" fontId="6" fillId="0" borderId="3" xfId="0" applyNumberFormat="1" applyFont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18" fillId="0" borderId="1" xfId="0" applyNumberFormat="1" applyFont="1" applyBorder="1"/>
    <xf numFmtId="0" fontId="1" fillId="0" borderId="3" xfId="0" applyFont="1" applyBorder="1" applyAlignment="1">
      <alignment wrapText="1"/>
    </xf>
    <xf numFmtId="4" fontId="1" fillId="0" borderId="3" xfId="0" applyNumberFormat="1" applyFont="1" applyBorder="1"/>
    <xf numFmtId="0" fontId="15" fillId="0" borderId="3" xfId="0" applyFont="1" applyBorder="1" applyAlignment="1">
      <alignment horizontal="left" vertical="top" wrapText="1" indent="1"/>
    </xf>
    <xf numFmtId="3" fontId="13" fillId="0" borderId="3" xfId="0" quotePrefix="1" applyNumberFormat="1" applyFont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7" fillId="0" borderId="5" xfId="0" applyFont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9"/>
  <sheetViews>
    <sheetView topLeftCell="A3" zoomScaleNormal="100" workbookViewId="0">
      <selection activeCell="H10" sqref="H10"/>
    </sheetView>
  </sheetViews>
  <sheetFormatPr defaultRowHeight="15" x14ac:dyDescent="0.25"/>
  <cols>
    <col min="6" max="11" width="25.28515625" customWidth="1"/>
    <col min="12" max="12" width="10.140625" bestFit="1" customWidth="1"/>
  </cols>
  <sheetData>
    <row r="1" spans="2:11" ht="15.75" x14ac:dyDescent="0.25">
      <c r="B1" s="100" t="s">
        <v>50</v>
      </c>
      <c r="C1" s="100"/>
      <c r="D1" s="100"/>
      <c r="E1" s="100"/>
      <c r="F1" s="100"/>
      <c r="G1" s="100"/>
      <c r="H1" s="100"/>
      <c r="I1" s="100"/>
      <c r="J1" s="100"/>
    </row>
    <row r="2" spans="2:11" ht="18" x14ac:dyDescent="0.25">
      <c r="B2" s="101" t="s">
        <v>51</v>
      </c>
      <c r="C2" s="101"/>
      <c r="D2" s="101"/>
      <c r="E2" s="101"/>
      <c r="F2" s="101"/>
      <c r="G2" s="101"/>
      <c r="H2" s="101"/>
      <c r="I2" s="101"/>
      <c r="J2" s="101"/>
    </row>
    <row r="3" spans="2:11" ht="18" x14ac:dyDescent="0.25">
      <c r="B3" s="101" t="s">
        <v>280</v>
      </c>
      <c r="C3" s="101"/>
      <c r="D3" s="101"/>
      <c r="E3" s="101"/>
      <c r="F3" s="101"/>
      <c r="G3" s="101"/>
      <c r="H3" s="101"/>
      <c r="I3" s="101"/>
      <c r="J3" s="101"/>
    </row>
    <row r="4" spans="2:11" ht="18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ht="42" customHeight="1" x14ac:dyDescent="0.25">
      <c r="B5" s="118" t="s">
        <v>281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2:11" ht="18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15.75" customHeight="1" x14ac:dyDescent="0.25">
      <c r="B7" s="118" t="s">
        <v>12</v>
      </c>
      <c r="C7" s="118"/>
      <c r="D7" s="118"/>
      <c r="E7" s="118"/>
      <c r="F7" s="118"/>
      <c r="G7" s="118"/>
      <c r="H7" s="118"/>
      <c r="I7" s="118"/>
      <c r="J7" s="118"/>
      <c r="K7" s="118"/>
    </row>
    <row r="8" spans="2:11" ht="36" customHeight="1" x14ac:dyDescent="0.25">
      <c r="B8" s="105"/>
      <c r="C8" s="105"/>
      <c r="D8" s="105"/>
      <c r="E8" s="2"/>
      <c r="F8" s="2"/>
      <c r="G8" s="2"/>
      <c r="H8" s="2"/>
      <c r="I8" s="2"/>
      <c r="J8" s="3"/>
      <c r="K8" s="3"/>
    </row>
    <row r="9" spans="2:11" ht="18" customHeight="1" x14ac:dyDescent="0.25">
      <c r="B9" s="118" t="s">
        <v>282</v>
      </c>
      <c r="C9" s="118"/>
      <c r="D9" s="118"/>
      <c r="E9" s="118"/>
      <c r="F9" s="118"/>
      <c r="G9" s="118"/>
      <c r="H9" s="118"/>
      <c r="I9" s="118"/>
      <c r="J9" s="118"/>
      <c r="K9" s="118"/>
    </row>
    <row r="10" spans="2:11" ht="18" customHeight="1" x14ac:dyDescent="0.25">
      <c r="B10" s="34"/>
      <c r="C10" s="36"/>
      <c r="D10" s="36"/>
      <c r="E10" s="36"/>
      <c r="F10" s="36"/>
      <c r="G10" s="36"/>
      <c r="H10" s="36"/>
      <c r="I10" s="36"/>
      <c r="J10" s="36"/>
      <c r="K10" s="36"/>
    </row>
    <row r="11" spans="2:11" x14ac:dyDescent="0.25">
      <c r="B11" s="126"/>
      <c r="C11" s="126"/>
      <c r="D11" s="126"/>
      <c r="E11" s="126"/>
      <c r="F11" s="126"/>
      <c r="G11" s="4"/>
      <c r="H11" s="4"/>
      <c r="I11" s="4"/>
      <c r="J11" s="4"/>
      <c r="K11" s="4"/>
    </row>
    <row r="12" spans="2:11" ht="25.5" customHeight="1" x14ac:dyDescent="0.25">
      <c r="B12" s="109" t="s">
        <v>283</v>
      </c>
      <c r="C12" s="110"/>
      <c r="D12" s="110"/>
      <c r="E12" s="110"/>
      <c r="F12" s="110"/>
      <c r="G12" s="22" t="s">
        <v>270</v>
      </c>
      <c r="H12" s="1" t="s">
        <v>271</v>
      </c>
      <c r="I12" s="1" t="s">
        <v>269</v>
      </c>
      <c r="J12" s="22" t="s">
        <v>272</v>
      </c>
      <c r="K12" s="22" t="s">
        <v>273</v>
      </c>
    </row>
    <row r="13" spans="2:11" s="25" customFormat="1" ht="11.25" x14ac:dyDescent="0.2">
      <c r="B13" s="111">
        <v>1</v>
      </c>
      <c r="C13" s="111"/>
      <c r="D13" s="111"/>
      <c r="E13" s="111"/>
      <c r="F13" s="112"/>
      <c r="G13" s="24">
        <v>2</v>
      </c>
      <c r="H13" s="23">
        <v>3</v>
      </c>
      <c r="I13" s="23">
        <v>4</v>
      </c>
      <c r="J13" s="23">
        <v>5</v>
      </c>
      <c r="K13" s="23">
        <v>6</v>
      </c>
    </row>
    <row r="14" spans="2:11" x14ac:dyDescent="0.25">
      <c r="B14" s="124" t="s">
        <v>0</v>
      </c>
      <c r="C14" s="104"/>
      <c r="D14" s="104"/>
      <c r="E14" s="104"/>
      <c r="F14" s="125"/>
      <c r="G14" s="40">
        <f>G15+G16</f>
        <v>11130610.67</v>
      </c>
      <c r="H14" s="40">
        <f>H15+H16</f>
        <v>13307488</v>
      </c>
      <c r="I14" s="40">
        <f>I15+I16</f>
        <v>16373295</v>
      </c>
      <c r="J14" s="40">
        <f t="shared" ref="J14:K14" si="0">J15+J16</f>
        <v>16085875</v>
      </c>
      <c r="K14" s="40">
        <f t="shared" si="0"/>
        <v>15601927</v>
      </c>
    </row>
    <row r="15" spans="2:11" x14ac:dyDescent="0.25">
      <c r="B15" s="113" t="s">
        <v>40</v>
      </c>
      <c r="C15" s="114"/>
      <c r="D15" s="114"/>
      <c r="E15" s="114"/>
      <c r="F15" s="122"/>
      <c r="G15" s="41">
        <v>11058543.189999999</v>
      </c>
      <c r="H15" s="41">
        <v>13298358</v>
      </c>
      <c r="I15" s="41">
        <v>16364795</v>
      </c>
      <c r="J15" s="41">
        <v>16076525</v>
      </c>
      <c r="K15" s="41">
        <v>15592577</v>
      </c>
    </row>
    <row r="16" spans="2:11" x14ac:dyDescent="0.25">
      <c r="B16" s="121" t="s">
        <v>45</v>
      </c>
      <c r="C16" s="122"/>
      <c r="D16" s="122"/>
      <c r="E16" s="122"/>
      <c r="F16" s="122"/>
      <c r="G16" s="41">
        <v>72067.48</v>
      </c>
      <c r="H16" s="44">
        <v>9130</v>
      </c>
      <c r="I16" s="44">
        <v>8500</v>
      </c>
      <c r="J16" s="41">
        <v>9350</v>
      </c>
      <c r="K16" s="41">
        <v>9350</v>
      </c>
    </row>
    <row r="17" spans="1:41" x14ac:dyDescent="0.25">
      <c r="B17" s="18" t="s">
        <v>1</v>
      </c>
      <c r="C17" s="35"/>
      <c r="D17" s="35"/>
      <c r="E17" s="35"/>
      <c r="F17" s="35"/>
      <c r="G17" s="40">
        <f>G18+G19</f>
        <v>11716585.749999998</v>
      </c>
      <c r="H17" s="40">
        <f>H18+H19</f>
        <v>12633133</v>
      </c>
      <c r="I17" s="40">
        <f>I18+I19</f>
        <v>15503615</v>
      </c>
      <c r="J17" s="40">
        <f>J18+J19</f>
        <v>15216195</v>
      </c>
      <c r="K17" s="40">
        <f>K18+K19</f>
        <v>14732247</v>
      </c>
      <c r="L17" s="70"/>
    </row>
    <row r="18" spans="1:41" x14ac:dyDescent="0.25">
      <c r="B18" s="120" t="s">
        <v>41</v>
      </c>
      <c r="C18" s="114"/>
      <c r="D18" s="114"/>
      <c r="E18" s="114"/>
      <c r="F18" s="114"/>
      <c r="G18" s="41">
        <v>11061582.079999998</v>
      </c>
      <c r="H18" s="41">
        <v>12054032.42</v>
      </c>
      <c r="I18" s="41">
        <v>13120305.5</v>
      </c>
      <c r="J18" s="41">
        <v>14365868</v>
      </c>
      <c r="K18" s="41">
        <v>14363993</v>
      </c>
    </row>
    <row r="19" spans="1:41" x14ac:dyDescent="0.25">
      <c r="B19" s="121" t="s">
        <v>42</v>
      </c>
      <c r="C19" s="122"/>
      <c r="D19" s="122"/>
      <c r="E19" s="122"/>
      <c r="F19" s="122"/>
      <c r="G19" s="41">
        <v>655003.67000000004</v>
      </c>
      <c r="H19" s="41">
        <v>579100.57999999996</v>
      </c>
      <c r="I19" s="41">
        <v>2383309.5</v>
      </c>
      <c r="J19" s="41">
        <v>850327</v>
      </c>
      <c r="K19" s="41">
        <v>368254</v>
      </c>
    </row>
    <row r="20" spans="1:41" x14ac:dyDescent="0.25">
      <c r="B20" s="103" t="s">
        <v>47</v>
      </c>
      <c r="C20" s="104"/>
      <c r="D20" s="104"/>
      <c r="E20" s="104"/>
      <c r="F20" s="104"/>
      <c r="G20" s="40">
        <f>G14-G17</f>
        <v>-585975.07999999821</v>
      </c>
      <c r="H20" s="40">
        <f t="shared" ref="H20:K20" si="1">H14-H17</f>
        <v>674355</v>
      </c>
      <c r="I20" s="40">
        <f t="shared" si="1"/>
        <v>869680</v>
      </c>
      <c r="J20" s="40">
        <f t="shared" si="1"/>
        <v>869680</v>
      </c>
      <c r="K20" s="40">
        <f t="shared" si="1"/>
        <v>869680</v>
      </c>
    </row>
    <row r="21" spans="1:41" ht="18" x14ac:dyDescent="0.25">
      <c r="B21" s="2"/>
      <c r="C21" s="17"/>
      <c r="D21" s="17"/>
      <c r="E21" s="17"/>
      <c r="F21" s="17"/>
      <c r="G21" s="73"/>
      <c r="H21" s="73"/>
      <c r="I21" s="74"/>
      <c r="J21" s="74"/>
      <c r="K21" s="74"/>
    </row>
    <row r="22" spans="1:41" ht="18" customHeight="1" x14ac:dyDescent="0.25">
      <c r="B22" s="126" t="s">
        <v>52</v>
      </c>
      <c r="C22" s="126"/>
      <c r="D22" s="126"/>
      <c r="E22" s="126"/>
      <c r="F22" s="126"/>
      <c r="G22" s="73"/>
      <c r="H22" s="73"/>
      <c r="I22" s="74"/>
      <c r="J22" s="74"/>
      <c r="K22" s="74"/>
    </row>
    <row r="23" spans="1:41" ht="25.5" customHeight="1" x14ac:dyDescent="0.25">
      <c r="B23" s="109" t="s">
        <v>283</v>
      </c>
      <c r="C23" s="110"/>
      <c r="D23" s="110"/>
      <c r="E23" s="110"/>
      <c r="F23" s="110"/>
      <c r="G23" s="75" t="s">
        <v>270</v>
      </c>
      <c r="H23" s="76" t="s">
        <v>271</v>
      </c>
      <c r="I23" s="76" t="s">
        <v>269</v>
      </c>
      <c r="J23" s="75" t="s">
        <v>272</v>
      </c>
      <c r="K23" s="75" t="s">
        <v>273</v>
      </c>
    </row>
    <row r="24" spans="1:41" s="25" customFormat="1" x14ac:dyDescent="0.25">
      <c r="B24" s="111">
        <v>1</v>
      </c>
      <c r="C24" s="111"/>
      <c r="D24" s="111"/>
      <c r="E24" s="111"/>
      <c r="F24" s="112"/>
      <c r="G24" s="98">
        <v>2</v>
      </c>
      <c r="H24" s="99">
        <v>3</v>
      </c>
      <c r="I24" s="99">
        <v>4</v>
      </c>
      <c r="J24" s="99">
        <v>5</v>
      </c>
      <c r="K24" s="99">
        <v>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ht="15.75" customHeight="1" x14ac:dyDescent="0.25">
      <c r="A25" s="25"/>
      <c r="B25" s="113" t="s">
        <v>43</v>
      </c>
      <c r="C25" s="115"/>
      <c r="D25" s="115"/>
      <c r="E25" s="115"/>
      <c r="F25" s="116"/>
      <c r="G25" s="41">
        <v>0</v>
      </c>
      <c r="H25" s="41">
        <v>0</v>
      </c>
      <c r="I25" s="41">
        <v>0</v>
      </c>
      <c r="J25" s="41">
        <v>0</v>
      </c>
      <c r="K25" s="41">
        <v>0</v>
      </c>
    </row>
    <row r="26" spans="1:41" x14ac:dyDescent="0.25">
      <c r="A26" s="25"/>
      <c r="B26" s="113" t="s">
        <v>44</v>
      </c>
      <c r="C26" s="114"/>
      <c r="D26" s="114"/>
      <c r="E26" s="114"/>
      <c r="F26" s="114"/>
      <c r="G26" s="41">
        <v>0</v>
      </c>
      <c r="H26" s="41">
        <v>0</v>
      </c>
      <c r="I26" s="41">
        <v>0</v>
      </c>
      <c r="J26" s="41">
        <v>0</v>
      </c>
      <c r="K26" s="41">
        <v>0</v>
      </c>
    </row>
    <row r="27" spans="1:41" s="37" customFormat="1" ht="15" customHeight="1" x14ac:dyDescent="0.25">
      <c r="A27" s="25"/>
      <c r="B27" s="106" t="s">
        <v>46</v>
      </c>
      <c r="C27" s="107"/>
      <c r="D27" s="107"/>
      <c r="E27" s="107"/>
      <c r="F27" s="108"/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s="37" customFormat="1" ht="15" customHeight="1" x14ac:dyDescent="0.25">
      <c r="A28" s="25"/>
      <c r="B28" s="106" t="s">
        <v>48</v>
      </c>
      <c r="C28" s="107"/>
      <c r="D28" s="107"/>
      <c r="E28" s="107"/>
      <c r="F28" s="108"/>
      <c r="G28" s="40">
        <v>-2023065.97</v>
      </c>
      <c r="H28" s="40">
        <v>-2609040.94</v>
      </c>
      <c r="I28" s="40">
        <v>-1934685.94</v>
      </c>
      <c r="J28" s="40">
        <v>-1065005.94</v>
      </c>
      <c r="K28" s="40">
        <v>-195325.93999999994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 x14ac:dyDescent="0.25">
      <c r="A29" s="25"/>
      <c r="B29" s="103" t="s">
        <v>49</v>
      </c>
      <c r="C29" s="104"/>
      <c r="D29" s="104"/>
      <c r="E29" s="104"/>
      <c r="F29" s="104"/>
      <c r="G29" s="40">
        <v>-2609040.94</v>
      </c>
      <c r="H29" s="40">
        <f>H28+H20</f>
        <v>-1934685.94</v>
      </c>
      <c r="I29" s="40">
        <f>I28+I20</f>
        <v>-1065005.94</v>
      </c>
      <c r="J29" s="40">
        <f>J28+J20</f>
        <v>-195325.93999999994</v>
      </c>
      <c r="K29" s="40">
        <v>0</v>
      </c>
    </row>
    <row r="30" spans="1:41" ht="15.75" x14ac:dyDescent="0.25">
      <c r="B30" s="14"/>
      <c r="C30" s="15"/>
      <c r="D30" s="15"/>
      <c r="E30" s="15"/>
      <c r="F30" s="15"/>
      <c r="G30" s="16"/>
      <c r="H30" s="16"/>
      <c r="I30" s="16"/>
      <c r="J30" s="16"/>
      <c r="K30" s="16"/>
    </row>
    <row r="31" spans="1:41" ht="15.75" x14ac:dyDescent="0.25">
      <c r="B31" s="117"/>
      <c r="C31" s="117"/>
      <c r="D31" s="117"/>
      <c r="E31" s="117"/>
      <c r="F31" s="117"/>
      <c r="G31" s="117"/>
      <c r="H31" s="117"/>
      <c r="I31" s="117"/>
      <c r="J31" s="117"/>
    </row>
    <row r="32" spans="1:41" ht="15.75" x14ac:dyDescent="0.25">
      <c r="B32" s="14"/>
      <c r="C32" s="15"/>
      <c r="D32" s="15"/>
      <c r="E32" s="15"/>
      <c r="F32" s="15"/>
      <c r="G32" s="16"/>
      <c r="H32" s="16"/>
      <c r="I32" s="16"/>
      <c r="J32" s="41"/>
      <c r="K32" s="16"/>
    </row>
    <row r="33" spans="2:11" ht="15" customHeight="1" x14ac:dyDescent="0.25">
      <c r="B33" s="123"/>
      <c r="C33" s="123"/>
      <c r="D33" s="123"/>
      <c r="E33" s="123"/>
      <c r="F33" s="123"/>
      <c r="G33" s="123"/>
      <c r="H33" s="123"/>
      <c r="I33" s="123"/>
      <c r="J33" s="123"/>
    </row>
    <row r="34" spans="2:11" x14ac:dyDescent="0.25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2:11" ht="15" customHeight="1" x14ac:dyDescent="0.25">
      <c r="B35" s="123"/>
      <c r="C35" s="123"/>
      <c r="D35" s="123"/>
      <c r="E35" s="123"/>
      <c r="F35" s="123"/>
      <c r="G35" s="123"/>
      <c r="H35" s="123"/>
      <c r="I35" s="123"/>
      <c r="J35" s="123"/>
    </row>
    <row r="36" spans="2:11" ht="36.75" customHeight="1" x14ac:dyDescent="0.25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2:11" x14ac:dyDescent="0.25">
      <c r="B37" s="119"/>
      <c r="C37" s="119"/>
      <c r="D37" s="119"/>
      <c r="E37" s="119"/>
      <c r="F37" s="119"/>
      <c r="G37" s="119"/>
      <c r="H37" s="119"/>
      <c r="I37" s="119"/>
      <c r="J37" s="119"/>
    </row>
    <row r="38" spans="2:11" ht="15" customHeight="1" x14ac:dyDescent="0.25">
      <c r="B38" s="102"/>
      <c r="C38" s="102"/>
      <c r="D38" s="102"/>
      <c r="E38" s="102"/>
      <c r="F38" s="102"/>
      <c r="G38" s="102"/>
      <c r="H38" s="102"/>
      <c r="I38" s="102"/>
      <c r="J38" s="102"/>
    </row>
    <row r="39" spans="2:11" x14ac:dyDescent="0.25">
      <c r="B39" s="102"/>
      <c r="C39" s="102"/>
      <c r="D39" s="102"/>
      <c r="E39" s="102"/>
      <c r="F39" s="102"/>
      <c r="G39" s="102"/>
      <c r="H39" s="102"/>
      <c r="I39" s="102"/>
      <c r="J39" s="102"/>
    </row>
  </sheetData>
  <mergeCells count="30">
    <mergeCell ref="B16:F16"/>
    <mergeCell ref="B22:F22"/>
    <mergeCell ref="B9:K9"/>
    <mergeCell ref="B7:K7"/>
    <mergeCell ref="B13:F13"/>
    <mergeCell ref="B14:F14"/>
    <mergeCell ref="B15:F15"/>
    <mergeCell ref="B11:F11"/>
    <mergeCell ref="B12:F12"/>
    <mergeCell ref="B37:F37"/>
    <mergeCell ref="G37:J37"/>
    <mergeCell ref="B18:F18"/>
    <mergeCell ref="B19:F19"/>
    <mergeCell ref="B33:J33"/>
    <mergeCell ref="B35:J36"/>
    <mergeCell ref="B1:J1"/>
    <mergeCell ref="B2:J2"/>
    <mergeCell ref="B3:J3"/>
    <mergeCell ref="B38:J39"/>
    <mergeCell ref="B20:F20"/>
    <mergeCell ref="B29:F29"/>
    <mergeCell ref="B8:D8"/>
    <mergeCell ref="B28:F28"/>
    <mergeCell ref="B23:F23"/>
    <mergeCell ref="B24:F24"/>
    <mergeCell ref="B26:F26"/>
    <mergeCell ref="B27:F27"/>
    <mergeCell ref="B25:F25"/>
    <mergeCell ref="B31:J31"/>
    <mergeCell ref="B5:K5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scaleWithDoc="0" alignWithMargins="0">
    <oddFooter>&amp;C &amp;P od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32"/>
  <sheetViews>
    <sheetView topLeftCell="A112" zoomScaleNormal="100" workbookViewId="0">
      <selection activeCell="J115" sqref="J1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1" width="25.28515625" customWidth="1"/>
    <col min="12" max="12" width="11.140625" bestFit="1" customWidth="1"/>
    <col min="13" max="13" width="11.7109375" bestFit="1" customWidth="1"/>
  </cols>
  <sheetData>
    <row r="1" spans="2:13" ht="15.75" x14ac:dyDescent="0.25">
      <c r="B1" s="100" t="s">
        <v>50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2:13" ht="18" x14ac:dyDescent="0.25">
      <c r="B2" s="101" t="s">
        <v>51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2:13" ht="18" x14ac:dyDescent="0.25">
      <c r="B3" s="101" t="s">
        <v>280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2:13" ht="18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3" ht="18" customHeight="1" x14ac:dyDescent="0.25">
      <c r="B5" s="118" t="s">
        <v>284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2:13" ht="18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2:13" ht="15.75" customHeight="1" x14ac:dyDescent="0.25">
      <c r="B7" s="118"/>
      <c r="C7" s="118"/>
      <c r="D7" s="118"/>
      <c r="E7" s="118"/>
      <c r="F7" s="118"/>
      <c r="G7" s="118"/>
      <c r="H7" s="118"/>
      <c r="I7" s="118"/>
      <c r="J7" s="118"/>
      <c r="K7" s="118"/>
    </row>
    <row r="8" spans="2:13" ht="18" x14ac:dyDescent="0.25">
      <c r="B8" s="2"/>
      <c r="C8" s="2"/>
      <c r="D8" s="2"/>
      <c r="E8" s="2"/>
      <c r="F8" s="2"/>
      <c r="G8" s="2"/>
      <c r="H8" s="2"/>
      <c r="I8" s="2"/>
      <c r="J8" s="3"/>
      <c r="K8" s="3"/>
    </row>
    <row r="9" spans="2:13" ht="18" customHeight="1" x14ac:dyDescent="0.25">
      <c r="B9" s="118" t="s">
        <v>285</v>
      </c>
      <c r="C9" s="118"/>
      <c r="D9" s="118"/>
      <c r="E9" s="118"/>
      <c r="F9" s="118"/>
      <c r="G9" s="118"/>
      <c r="H9" s="118"/>
      <c r="I9" s="118"/>
      <c r="J9" s="118"/>
      <c r="K9" s="118"/>
    </row>
    <row r="10" spans="2:13" ht="18" x14ac:dyDescent="0.25">
      <c r="B10" s="2"/>
      <c r="C10" s="2"/>
      <c r="D10" s="2"/>
      <c r="E10" s="2"/>
      <c r="F10" s="2"/>
      <c r="G10" s="2"/>
      <c r="H10" s="2"/>
      <c r="I10" s="2"/>
      <c r="J10" s="3"/>
      <c r="K10" s="3"/>
    </row>
    <row r="11" spans="2:13" ht="15.75" customHeight="1" x14ac:dyDescent="0.25">
      <c r="B11" s="118"/>
      <c r="C11" s="118"/>
      <c r="D11" s="118"/>
      <c r="E11" s="118"/>
      <c r="F11" s="118"/>
      <c r="G11" s="118"/>
      <c r="H11" s="118"/>
      <c r="I11" s="118"/>
      <c r="J11" s="118"/>
      <c r="K11" s="118"/>
    </row>
    <row r="12" spans="2:13" ht="25.5" x14ac:dyDescent="0.25">
      <c r="B12" s="127" t="s">
        <v>7</v>
      </c>
      <c r="C12" s="128"/>
      <c r="D12" s="128"/>
      <c r="E12" s="128"/>
      <c r="F12" s="129"/>
      <c r="G12" s="38" t="s">
        <v>270</v>
      </c>
      <c r="H12" s="38" t="s">
        <v>271</v>
      </c>
      <c r="I12" s="38" t="s">
        <v>269</v>
      </c>
      <c r="J12" s="38" t="s">
        <v>272</v>
      </c>
      <c r="K12" s="38" t="s">
        <v>273</v>
      </c>
    </row>
    <row r="13" spans="2:13" ht="16.5" customHeight="1" x14ac:dyDescent="0.25">
      <c r="B13" s="127">
        <v>1</v>
      </c>
      <c r="C13" s="128"/>
      <c r="D13" s="128"/>
      <c r="E13" s="128"/>
      <c r="F13" s="129"/>
      <c r="G13" s="38">
        <v>2</v>
      </c>
      <c r="H13" s="38">
        <v>3</v>
      </c>
      <c r="I13" s="38">
        <v>4</v>
      </c>
      <c r="J13" s="38">
        <v>5</v>
      </c>
      <c r="K13" s="38">
        <v>6</v>
      </c>
    </row>
    <row r="14" spans="2:13" ht="74.25" x14ac:dyDescent="0.25">
      <c r="B14" s="42" t="s">
        <v>53</v>
      </c>
      <c r="C14" s="42" t="s">
        <v>54</v>
      </c>
      <c r="D14" s="42" t="s">
        <v>55</v>
      </c>
      <c r="E14" s="42" t="s">
        <v>56</v>
      </c>
      <c r="F14" s="7" t="s">
        <v>17</v>
      </c>
      <c r="G14" s="43">
        <f>G15+G43+G51</f>
        <v>11130610.67</v>
      </c>
      <c r="H14" s="43">
        <f t="shared" ref="H14:J14" si="0">H15+H43</f>
        <v>13307488</v>
      </c>
      <c r="I14" s="90">
        <f t="shared" si="0"/>
        <v>16373295</v>
      </c>
      <c r="J14" s="43">
        <f t="shared" si="0"/>
        <v>16085875</v>
      </c>
      <c r="K14" s="43">
        <f t="shared" ref="K14" si="1">K15+K43</f>
        <v>15601927</v>
      </c>
      <c r="L14" s="70"/>
      <c r="M14" s="70"/>
    </row>
    <row r="15" spans="2:13" ht="15.75" customHeight="1" x14ac:dyDescent="0.25">
      <c r="B15" s="7">
        <v>6</v>
      </c>
      <c r="C15" s="7"/>
      <c r="D15" s="7"/>
      <c r="E15" s="7"/>
      <c r="F15" s="7" t="s">
        <v>2</v>
      </c>
      <c r="G15" s="44">
        <f>G16+G23+G26+G29+G33+G40</f>
        <v>11058543.189999999</v>
      </c>
      <c r="H15" s="44">
        <f t="shared" ref="H15:J15" si="2">H16+H23+H26+H29+H33+H40</f>
        <v>13298358</v>
      </c>
      <c r="I15" s="41">
        <f t="shared" si="2"/>
        <v>16364795</v>
      </c>
      <c r="J15" s="44">
        <f t="shared" si="2"/>
        <v>16076525</v>
      </c>
      <c r="K15" s="44">
        <f t="shared" ref="K15" si="3">K16+K23+K26+K29+K33+K40</f>
        <v>15592577</v>
      </c>
    </row>
    <row r="16" spans="2:13" ht="25.5" x14ac:dyDescent="0.25">
      <c r="B16" s="7"/>
      <c r="C16" s="11">
        <v>63</v>
      </c>
      <c r="D16" s="11"/>
      <c r="E16" s="11"/>
      <c r="F16" s="11" t="s">
        <v>18</v>
      </c>
      <c r="G16" s="45">
        <v>404097</v>
      </c>
      <c r="H16" s="45">
        <f t="shared" ref="H16:J16" si="4">H17+H19+H21</f>
        <v>75000</v>
      </c>
      <c r="I16" s="51">
        <f t="shared" si="4"/>
        <v>2049801</v>
      </c>
      <c r="J16" s="45">
        <f t="shared" si="4"/>
        <v>683557</v>
      </c>
      <c r="K16" s="45">
        <f t="shared" ref="K16" si="5">K17+K19+K21</f>
        <v>203180</v>
      </c>
    </row>
    <row r="17" spans="2:11" x14ac:dyDescent="0.25">
      <c r="B17" s="7"/>
      <c r="C17" s="11"/>
      <c r="D17" s="11">
        <v>634</v>
      </c>
      <c r="E17" s="11"/>
      <c r="F17" s="11" t="s">
        <v>233</v>
      </c>
      <c r="G17" s="45">
        <f>G18</f>
        <v>212502.17</v>
      </c>
      <c r="H17" s="45">
        <f t="shared" ref="H17:K17" si="6">H18</f>
        <v>75000</v>
      </c>
      <c r="I17" s="51">
        <f t="shared" si="6"/>
        <v>50000</v>
      </c>
      <c r="J17" s="45">
        <f t="shared" si="6"/>
        <v>55000</v>
      </c>
      <c r="K17" s="45">
        <f t="shared" si="6"/>
        <v>55000</v>
      </c>
    </row>
    <row r="18" spans="2:11" x14ac:dyDescent="0.25">
      <c r="B18" s="8"/>
      <c r="C18" s="8"/>
      <c r="D18" s="8"/>
      <c r="E18" s="8">
        <v>6341</v>
      </c>
      <c r="F18" s="8" t="s">
        <v>233</v>
      </c>
      <c r="G18" s="46">
        <v>212502.17</v>
      </c>
      <c r="H18" s="45">
        <v>75000</v>
      </c>
      <c r="I18" s="51">
        <v>50000</v>
      </c>
      <c r="J18" s="51">
        <v>55000</v>
      </c>
      <c r="K18" s="51">
        <v>55000</v>
      </c>
    </row>
    <row r="19" spans="2:11" ht="25.5" x14ac:dyDescent="0.25">
      <c r="B19" s="8"/>
      <c r="C19" s="8"/>
      <c r="D19" s="8">
        <v>636</v>
      </c>
      <c r="E19" s="8"/>
      <c r="F19" s="27" t="s">
        <v>57</v>
      </c>
      <c r="G19" s="45">
        <f>G20</f>
        <v>24311.5</v>
      </c>
      <c r="H19" s="45">
        <f t="shared" ref="H19:K19" si="7">H20</f>
        <v>0</v>
      </c>
      <c r="I19" s="51">
        <f t="shared" si="7"/>
        <v>0</v>
      </c>
      <c r="J19" s="45">
        <f t="shared" si="7"/>
        <v>0</v>
      </c>
      <c r="K19" s="45">
        <f t="shared" si="7"/>
        <v>0</v>
      </c>
    </row>
    <row r="20" spans="2:11" ht="25.5" x14ac:dyDescent="0.25">
      <c r="B20" s="8"/>
      <c r="C20" s="8"/>
      <c r="D20" s="8"/>
      <c r="E20" s="8">
        <v>6362</v>
      </c>
      <c r="F20" s="27" t="s">
        <v>58</v>
      </c>
      <c r="G20" s="46">
        <v>24311.5</v>
      </c>
      <c r="H20" s="45">
        <v>0</v>
      </c>
      <c r="I20" s="51">
        <v>0</v>
      </c>
      <c r="J20" s="77">
        <v>0</v>
      </c>
      <c r="K20" s="77">
        <v>0</v>
      </c>
    </row>
    <row r="21" spans="2:11" x14ac:dyDescent="0.25">
      <c r="B21" s="8"/>
      <c r="C21" s="8"/>
      <c r="D21" s="8">
        <v>638</v>
      </c>
      <c r="E21" s="8"/>
      <c r="F21" s="8" t="s">
        <v>59</v>
      </c>
      <c r="G21" s="45">
        <f>G22</f>
        <v>167283.44</v>
      </c>
      <c r="H21" s="45">
        <f t="shared" ref="H21:K21" si="8">H22</f>
        <v>0</v>
      </c>
      <c r="I21" s="51">
        <f t="shared" si="8"/>
        <v>1999801</v>
      </c>
      <c r="J21" s="45">
        <f t="shared" si="8"/>
        <v>628557</v>
      </c>
      <c r="K21" s="45">
        <f t="shared" si="8"/>
        <v>148180</v>
      </c>
    </row>
    <row r="22" spans="2:11" x14ac:dyDescent="0.25">
      <c r="B22" s="8"/>
      <c r="C22" s="8"/>
      <c r="D22" s="9"/>
      <c r="E22" s="9">
        <v>6382</v>
      </c>
      <c r="F22" s="8" t="s">
        <v>60</v>
      </c>
      <c r="G22" s="46">
        <v>167283.44</v>
      </c>
      <c r="H22" s="45">
        <v>0</v>
      </c>
      <c r="I22" s="51">
        <v>1999801</v>
      </c>
      <c r="J22" s="51">
        <v>628557</v>
      </c>
      <c r="K22" s="77">
        <v>148180</v>
      </c>
    </row>
    <row r="23" spans="2:11" s="32" customFormat="1" x14ac:dyDescent="0.25">
      <c r="B23" s="8"/>
      <c r="C23" s="8">
        <v>64</v>
      </c>
      <c r="D23" s="9"/>
      <c r="E23" s="9"/>
      <c r="F23" s="8" t="s">
        <v>61</v>
      </c>
      <c r="G23" s="45">
        <f>G24</f>
        <v>4.09</v>
      </c>
      <c r="H23" s="45">
        <f t="shared" ref="H23:K24" si="9">H24</f>
        <v>100</v>
      </c>
      <c r="I23" s="51">
        <f t="shared" si="9"/>
        <v>100</v>
      </c>
      <c r="J23" s="45">
        <f t="shared" si="9"/>
        <v>110</v>
      </c>
      <c r="K23" s="45">
        <f t="shared" si="9"/>
        <v>110</v>
      </c>
    </row>
    <row r="24" spans="2:11" x14ac:dyDescent="0.25">
      <c r="B24" s="8"/>
      <c r="C24" s="8"/>
      <c r="D24" s="9">
        <v>641</v>
      </c>
      <c r="E24" s="9"/>
      <c r="F24" s="8" t="s">
        <v>62</v>
      </c>
      <c r="G24" s="45">
        <f>G25</f>
        <v>4.09</v>
      </c>
      <c r="H24" s="45">
        <f t="shared" si="9"/>
        <v>100</v>
      </c>
      <c r="I24" s="51">
        <f t="shared" si="9"/>
        <v>100</v>
      </c>
      <c r="J24" s="45">
        <f t="shared" si="9"/>
        <v>110</v>
      </c>
      <c r="K24" s="45">
        <f t="shared" si="9"/>
        <v>110</v>
      </c>
    </row>
    <row r="25" spans="2:11" x14ac:dyDescent="0.25">
      <c r="B25" s="8"/>
      <c r="C25" s="8"/>
      <c r="D25" s="9">
        <v>6413</v>
      </c>
      <c r="E25" s="9"/>
      <c r="F25" s="8" t="s">
        <v>63</v>
      </c>
      <c r="G25" s="46">
        <v>4.09</v>
      </c>
      <c r="H25" s="45">
        <v>100</v>
      </c>
      <c r="I25" s="51">
        <v>100</v>
      </c>
      <c r="J25" s="77">
        <v>110</v>
      </c>
      <c r="K25" s="77">
        <v>110</v>
      </c>
    </row>
    <row r="26" spans="2:11" ht="25.5" x14ac:dyDescent="0.25">
      <c r="B26" s="8"/>
      <c r="C26" s="8">
        <v>65</v>
      </c>
      <c r="D26" s="9"/>
      <c r="E26" s="9"/>
      <c r="F26" s="27" t="s">
        <v>64</v>
      </c>
      <c r="G26" s="45">
        <f>G27</f>
        <v>232652.59</v>
      </c>
      <c r="H26" s="45">
        <f t="shared" ref="H26:K27" si="10">H27</f>
        <v>266050</v>
      </c>
      <c r="I26" s="51">
        <f t="shared" si="10"/>
        <v>276000</v>
      </c>
      <c r="J26" s="45">
        <f t="shared" si="10"/>
        <v>304700</v>
      </c>
      <c r="K26" s="45">
        <f t="shared" si="10"/>
        <v>304700</v>
      </c>
    </row>
    <row r="27" spans="2:11" x14ac:dyDescent="0.25">
      <c r="B27" s="8"/>
      <c r="C27" s="8"/>
      <c r="D27" s="9">
        <v>652</v>
      </c>
      <c r="E27" s="9"/>
      <c r="F27" s="27" t="s">
        <v>65</v>
      </c>
      <c r="G27" s="45">
        <f>G28</f>
        <v>232652.59</v>
      </c>
      <c r="H27" s="45">
        <f t="shared" si="10"/>
        <v>266050</v>
      </c>
      <c r="I27" s="51">
        <f t="shared" si="10"/>
        <v>276000</v>
      </c>
      <c r="J27" s="45">
        <f t="shared" si="10"/>
        <v>304700</v>
      </c>
      <c r="K27" s="45">
        <f t="shared" si="10"/>
        <v>304700</v>
      </c>
    </row>
    <row r="28" spans="2:11" x14ac:dyDescent="0.25">
      <c r="B28" s="8"/>
      <c r="C28" s="8"/>
      <c r="D28" s="9"/>
      <c r="E28" s="9">
        <v>6526</v>
      </c>
      <c r="F28" s="8" t="s">
        <v>66</v>
      </c>
      <c r="G28" s="46">
        <v>232652.59</v>
      </c>
      <c r="H28" s="45">
        <v>266050</v>
      </c>
      <c r="I28" s="51">
        <v>276000</v>
      </c>
      <c r="J28" s="77">
        <v>304700</v>
      </c>
      <c r="K28" s="77">
        <v>304700</v>
      </c>
    </row>
    <row r="29" spans="2:11" ht="25.5" x14ac:dyDescent="0.25">
      <c r="B29" s="8"/>
      <c r="C29" s="8">
        <v>66</v>
      </c>
      <c r="D29" s="9"/>
      <c r="E29" s="9"/>
      <c r="F29" s="11" t="s">
        <v>19</v>
      </c>
      <c r="G29" s="45">
        <f>G30</f>
        <v>934633.26</v>
      </c>
      <c r="H29" s="45">
        <f t="shared" ref="H29:K29" si="11">H30</f>
        <v>1195300</v>
      </c>
      <c r="I29" s="51">
        <f t="shared" si="11"/>
        <v>1316900</v>
      </c>
      <c r="J29" s="45">
        <f t="shared" si="11"/>
        <v>1448590</v>
      </c>
      <c r="K29" s="45">
        <f t="shared" si="11"/>
        <v>1448590</v>
      </c>
    </row>
    <row r="30" spans="2:11" ht="25.5" x14ac:dyDescent="0.25">
      <c r="B30" s="8"/>
      <c r="C30" s="21"/>
      <c r="D30" s="9">
        <v>661</v>
      </c>
      <c r="E30" s="9"/>
      <c r="F30" s="11" t="s">
        <v>20</v>
      </c>
      <c r="G30" s="45">
        <f>G31+G32</f>
        <v>934633.26</v>
      </c>
      <c r="H30" s="45">
        <f t="shared" ref="H30:J30" si="12">H31+H32</f>
        <v>1195300</v>
      </c>
      <c r="I30" s="51">
        <f t="shared" si="12"/>
        <v>1316900</v>
      </c>
      <c r="J30" s="45">
        <f t="shared" si="12"/>
        <v>1448590</v>
      </c>
      <c r="K30" s="45">
        <f t="shared" ref="K30" si="13">K31+K32</f>
        <v>1448590</v>
      </c>
    </row>
    <row r="31" spans="2:11" x14ac:dyDescent="0.25">
      <c r="B31" s="8"/>
      <c r="C31" s="21"/>
      <c r="D31" s="9"/>
      <c r="E31" s="9">
        <v>6614</v>
      </c>
      <c r="F31" s="11" t="s">
        <v>21</v>
      </c>
      <c r="G31" s="46">
        <v>649194.84</v>
      </c>
      <c r="H31" s="45">
        <v>856000</v>
      </c>
      <c r="I31" s="51">
        <v>957900</v>
      </c>
      <c r="J31" s="77">
        <v>1053690</v>
      </c>
      <c r="K31" s="77">
        <v>1053690</v>
      </c>
    </row>
    <row r="32" spans="2:11" x14ac:dyDescent="0.25">
      <c r="B32" s="8"/>
      <c r="C32" s="8"/>
      <c r="D32" s="9"/>
      <c r="E32" s="9">
        <v>6615</v>
      </c>
      <c r="F32" s="11" t="s">
        <v>67</v>
      </c>
      <c r="G32" s="46">
        <v>285438.42</v>
      </c>
      <c r="H32" s="45">
        <v>339300</v>
      </c>
      <c r="I32" s="51">
        <v>359000</v>
      </c>
      <c r="J32" s="77">
        <v>394900</v>
      </c>
      <c r="K32" s="77">
        <v>394900</v>
      </c>
    </row>
    <row r="33" spans="2:11" ht="25.5" x14ac:dyDescent="0.25">
      <c r="B33" s="8"/>
      <c r="C33" s="8">
        <v>67</v>
      </c>
      <c r="D33" s="9"/>
      <c r="E33" s="9"/>
      <c r="F33" s="11" t="s">
        <v>68</v>
      </c>
      <c r="G33" s="45">
        <f>G34+G38</f>
        <v>9390596.5</v>
      </c>
      <c r="H33" s="45">
        <f t="shared" ref="H33:J33" si="14">H34+H38</f>
        <v>11641908</v>
      </c>
      <c r="I33" s="51">
        <f t="shared" si="14"/>
        <v>12571994</v>
      </c>
      <c r="J33" s="45">
        <f t="shared" si="14"/>
        <v>13474568</v>
      </c>
      <c r="K33" s="45">
        <f t="shared" ref="K33" si="15">K34+K38</f>
        <v>13470997</v>
      </c>
    </row>
    <row r="34" spans="2:11" ht="25.5" x14ac:dyDescent="0.25">
      <c r="B34" s="8"/>
      <c r="C34" s="8"/>
      <c r="D34" s="9">
        <v>671</v>
      </c>
      <c r="E34" s="9"/>
      <c r="F34" s="11" t="s">
        <v>69</v>
      </c>
      <c r="G34" s="45">
        <f>G35+G36+G37</f>
        <v>835729.91999999993</v>
      </c>
      <c r="H34" s="45">
        <f t="shared" ref="H34:J34" si="16">H35+H36+H37</f>
        <v>960412</v>
      </c>
      <c r="I34" s="51">
        <f t="shared" si="16"/>
        <v>819720</v>
      </c>
      <c r="J34" s="45">
        <f t="shared" si="16"/>
        <v>634033</v>
      </c>
      <c r="K34" s="45">
        <f t="shared" ref="K34" si="17">K35+K36+K37</f>
        <v>630462</v>
      </c>
    </row>
    <row r="35" spans="2:11" ht="25.5" x14ac:dyDescent="0.25">
      <c r="B35" s="8"/>
      <c r="C35" s="8"/>
      <c r="D35" s="9"/>
      <c r="E35" s="9">
        <v>6711</v>
      </c>
      <c r="F35" s="11" t="s">
        <v>70</v>
      </c>
      <c r="G35" s="46">
        <v>366526.63</v>
      </c>
      <c r="H35" s="45">
        <v>389575.42</v>
      </c>
      <c r="I35" s="51">
        <v>300195.5</v>
      </c>
      <c r="J35" s="77">
        <v>279143</v>
      </c>
      <c r="K35" s="77">
        <v>278472</v>
      </c>
    </row>
    <row r="36" spans="2:11" ht="25.5" x14ac:dyDescent="0.25">
      <c r="B36" s="8"/>
      <c r="C36" s="8"/>
      <c r="D36" s="9"/>
      <c r="E36" s="9">
        <v>6712</v>
      </c>
      <c r="F36" s="11" t="s">
        <v>71</v>
      </c>
      <c r="G36" s="46">
        <v>469203.29</v>
      </c>
      <c r="H36" s="45">
        <v>570836.57999999996</v>
      </c>
      <c r="I36" s="51">
        <v>519524.5</v>
      </c>
      <c r="J36" s="77">
        <v>354890</v>
      </c>
      <c r="K36" s="77">
        <v>351990</v>
      </c>
    </row>
    <row r="37" spans="2:11" ht="25.5" x14ac:dyDescent="0.25">
      <c r="B37" s="8"/>
      <c r="C37" s="8"/>
      <c r="D37" s="9"/>
      <c r="E37" s="9">
        <v>6714</v>
      </c>
      <c r="F37" s="11" t="s">
        <v>72</v>
      </c>
      <c r="G37" s="46">
        <v>0</v>
      </c>
      <c r="H37" s="45">
        <v>0</v>
      </c>
      <c r="I37" s="51">
        <v>0</v>
      </c>
      <c r="J37" s="77">
        <v>0</v>
      </c>
      <c r="K37" s="77">
        <v>0</v>
      </c>
    </row>
    <row r="38" spans="2:11" x14ac:dyDescent="0.25">
      <c r="B38" s="8"/>
      <c r="C38" s="8"/>
      <c r="D38" s="9">
        <v>673</v>
      </c>
      <c r="E38" s="9"/>
      <c r="F38" s="11" t="s">
        <v>73</v>
      </c>
      <c r="G38" s="45">
        <f>G39</f>
        <v>8554866.5800000001</v>
      </c>
      <c r="H38" s="45">
        <f t="shared" ref="H38:K38" si="18">H39</f>
        <v>10681496</v>
      </c>
      <c r="I38" s="51">
        <f t="shared" si="18"/>
        <v>11752274</v>
      </c>
      <c r="J38" s="45">
        <f t="shared" si="18"/>
        <v>12840535</v>
      </c>
      <c r="K38" s="45">
        <f t="shared" si="18"/>
        <v>12840535</v>
      </c>
    </row>
    <row r="39" spans="2:11" x14ac:dyDescent="0.25">
      <c r="B39" s="8"/>
      <c r="C39" s="8"/>
      <c r="D39" s="9"/>
      <c r="E39" s="9">
        <v>6731</v>
      </c>
      <c r="F39" s="11" t="s">
        <v>73</v>
      </c>
      <c r="G39" s="46">
        <v>8554866.5800000001</v>
      </c>
      <c r="H39" s="45">
        <v>10681496</v>
      </c>
      <c r="I39" s="51">
        <v>11752274</v>
      </c>
      <c r="J39" s="77">
        <v>12840535</v>
      </c>
      <c r="K39" s="77">
        <v>12840535</v>
      </c>
    </row>
    <row r="40" spans="2:11" x14ac:dyDescent="0.25">
      <c r="B40" s="8"/>
      <c r="C40" s="8">
        <v>68</v>
      </c>
      <c r="D40" s="9"/>
      <c r="E40" s="9"/>
      <c r="F40" s="11" t="s">
        <v>74</v>
      </c>
      <c r="G40" s="45">
        <f>G41</f>
        <v>96559.75</v>
      </c>
      <c r="H40" s="45">
        <f t="shared" ref="H40:K41" si="19">H41</f>
        <v>120000</v>
      </c>
      <c r="I40" s="51">
        <f t="shared" si="19"/>
        <v>150000</v>
      </c>
      <c r="J40" s="45">
        <f t="shared" si="19"/>
        <v>165000</v>
      </c>
      <c r="K40" s="45">
        <f t="shared" si="19"/>
        <v>165000</v>
      </c>
    </row>
    <row r="41" spans="2:11" x14ac:dyDescent="0.25">
      <c r="B41" s="8"/>
      <c r="C41" s="8"/>
      <c r="D41" s="9">
        <v>683</v>
      </c>
      <c r="E41" s="9"/>
      <c r="F41" s="11" t="s">
        <v>75</v>
      </c>
      <c r="G41" s="45">
        <f>G42</f>
        <v>96559.75</v>
      </c>
      <c r="H41" s="45">
        <f t="shared" si="19"/>
        <v>120000</v>
      </c>
      <c r="I41" s="51">
        <f t="shared" si="19"/>
        <v>150000</v>
      </c>
      <c r="J41" s="45">
        <f t="shared" si="19"/>
        <v>165000</v>
      </c>
      <c r="K41" s="45">
        <f t="shared" si="19"/>
        <v>165000</v>
      </c>
    </row>
    <row r="42" spans="2:11" x14ac:dyDescent="0.25">
      <c r="B42" s="8"/>
      <c r="C42" s="8"/>
      <c r="D42" s="9"/>
      <c r="E42" s="9">
        <v>6831</v>
      </c>
      <c r="F42" s="11" t="s">
        <v>75</v>
      </c>
      <c r="G42" s="46">
        <v>96559.75</v>
      </c>
      <c r="H42" s="45">
        <v>120000</v>
      </c>
      <c r="I42" s="51">
        <v>150000</v>
      </c>
      <c r="J42" s="77">
        <v>165000</v>
      </c>
      <c r="K42" s="77">
        <v>165000</v>
      </c>
    </row>
    <row r="43" spans="2:11" x14ac:dyDescent="0.25">
      <c r="B43" s="21">
        <v>7</v>
      </c>
      <c r="C43" s="21"/>
      <c r="D43" s="31"/>
      <c r="E43" s="31"/>
      <c r="F43" s="7" t="s">
        <v>3</v>
      </c>
      <c r="G43" s="44">
        <f>G47+G44</f>
        <v>72067.48</v>
      </c>
      <c r="H43" s="44">
        <f t="shared" ref="H43:J43" si="20">H47+H44</f>
        <v>9130</v>
      </c>
      <c r="I43" s="41">
        <f t="shared" si="20"/>
        <v>8500</v>
      </c>
      <c r="J43" s="44">
        <f t="shared" si="20"/>
        <v>9350</v>
      </c>
      <c r="K43" s="44">
        <f t="shared" ref="K43" si="21">K47+K44</f>
        <v>9350</v>
      </c>
    </row>
    <row r="44" spans="2:11" ht="25.5" x14ac:dyDescent="0.25">
      <c r="B44" s="21"/>
      <c r="C44" s="8">
        <v>71</v>
      </c>
      <c r="D44" s="31"/>
      <c r="E44" s="31"/>
      <c r="F44" s="11" t="s">
        <v>218</v>
      </c>
      <c r="G44" s="45">
        <f>G45</f>
        <v>0</v>
      </c>
      <c r="H44" s="45">
        <f t="shared" ref="H44:K44" si="22">H45</f>
        <v>600</v>
      </c>
      <c r="I44" s="51">
        <f t="shared" si="22"/>
        <v>0</v>
      </c>
      <c r="J44" s="45">
        <f t="shared" si="22"/>
        <v>0</v>
      </c>
      <c r="K44" s="45">
        <f t="shared" si="22"/>
        <v>0</v>
      </c>
    </row>
    <row r="45" spans="2:11" ht="25.5" x14ac:dyDescent="0.25">
      <c r="B45" s="21"/>
      <c r="C45" s="21"/>
      <c r="D45" s="9">
        <v>711</v>
      </c>
      <c r="E45" s="9"/>
      <c r="F45" s="11" t="s">
        <v>219</v>
      </c>
      <c r="G45" s="45">
        <f>G46</f>
        <v>0</v>
      </c>
      <c r="H45" s="45">
        <f t="shared" ref="H45:K45" si="23">H46</f>
        <v>600</v>
      </c>
      <c r="I45" s="51">
        <f t="shared" si="23"/>
        <v>0</v>
      </c>
      <c r="J45" s="45">
        <f t="shared" si="23"/>
        <v>0</v>
      </c>
      <c r="K45" s="45">
        <f t="shared" si="23"/>
        <v>0</v>
      </c>
    </row>
    <row r="46" spans="2:11" x14ac:dyDescent="0.25">
      <c r="B46" s="21"/>
      <c r="C46" s="21"/>
      <c r="D46" s="9"/>
      <c r="E46" s="9">
        <v>7111</v>
      </c>
      <c r="F46" s="11" t="s">
        <v>220</v>
      </c>
      <c r="G46" s="45">
        <v>0</v>
      </c>
      <c r="H46" s="45">
        <v>600</v>
      </c>
      <c r="I46" s="51">
        <v>0</v>
      </c>
      <c r="J46" s="45">
        <v>0</v>
      </c>
      <c r="K46" s="45">
        <v>0</v>
      </c>
    </row>
    <row r="47" spans="2:11" x14ac:dyDescent="0.25">
      <c r="B47" s="8"/>
      <c r="C47" s="8">
        <v>72</v>
      </c>
      <c r="D47" s="9"/>
      <c r="E47" s="9"/>
      <c r="F47" s="27" t="s">
        <v>23</v>
      </c>
      <c r="G47" s="45">
        <f>G48</f>
        <v>72067.48</v>
      </c>
      <c r="H47" s="45">
        <f t="shared" ref="H47:K47" si="24">H48</f>
        <v>8530</v>
      </c>
      <c r="I47" s="51">
        <f t="shared" si="24"/>
        <v>8500</v>
      </c>
      <c r="J47" s="45">
        <f t="shared" si="24"/>
        <v>9350</v>
      </c>
      <c r="K47" s="45">
        <f t="shared" si="24"/>
        <v>9350</v>
      </c>
    </row>
    <row r="48" spans="2:11" x14ac:dyDescent="0.25">
      <c r="B48" s="8"/>
      <c r="C48" s="8"/>
      <c r="D48" s="8">
        <v>721</v>
      </c>
      <c r="E48" s="8"/>
      <c r="F48" s="27" t="s">
        <v>24</v>
      </c>
      <c r="G48" s="45">
        <f>G49+G50</f>
        <v>72067.48</v>
      </c>
      <c r="H48" s="45">
        <f t="shared" ref="H48:J48" si="25">H49+H50</f>
        <v>8530</v>
      </c>
      <c r="I48" s="51">
        <f t="shared" si="25"/>
        <v>8500</v>
      </c>
      <c r="J48" s="45">
        <f t="shared" si="25"/>
        <v>9350</v>
      </c>
      <c r="K48" s="45">
        <f t="shared" ref="K48" si="26">K49+K50</f>
        <v>9350</v>
      </c>
    </row>
    <row r="49" spans="2:12" x14ac:dyDescent="0.25">
      <c r="B49" s="8"/>
      <c r="C49" s="8"/>
      <c r="D49" s="8"/>
      <c r="E49" s="8">
        <v>7211</v>
      </c>
      <c r="F49" s="27" t="s">
        <v>25</v>
      </c>
      <c r="G49" s="46">
        <v>72067.48</v>
      </c>
      <c r="H49" s="45">
        <v>100</v>
      </c>
      <c r="I49" s="51">
        <v>3500</v>
      </c>
      <c r="J49" s="80">
        <v>3850</v>
      </c>
      <c r="K49" s="80">
        <v>3850</v>
      </c>
    </row>
    <row r="50" spans="2:12" x14ac:dyDescent="0.25">
      <c r="B50" s="8"/>
      <c r="C50" s="8"/>
      <c r="D50" s="8"/>
      <c r="E50" s="8">
        <v>7231</v>
      </c>
      <c r="F50" s="27" t="s">
        <v>76</v>
      </c>
      <c r="G50" s="45">
        <v>0</v>
      </c>
      <c r="H50" s="45">
        <v>8430</v>
      </c>
      <c r="I50" s="51">
        <v>5000</v>
      </c>
      <c r="J50" s="77">
        <v>5500</v>
      </c>
      <c r="K50" s="77">
        <v>5500</v>
      </c>
    </row>
    <row r="51" spans="2:12" x14ac:dyDescent="0.25">
      <c r="B51" s="21">
        <v>8</v>
      </c>
      <c r="C51" s="21"/>
      <c r="D51" s="21"/>
      <c r="E51" s="21"/>
      <c r="F51" s="47" t="s">
        <v>9</v>
      </c>
      <c r="G51" s="44">
        <f>G52</f>
        <v>0</v>
      </c>
      <c r="H51" s="44">
        <f t="shared" ref="H51:K53" si="27">H52</f>
        <v>0</v>
      </c>
      <c r="I51" s="41">
        <f t="shared" si="27"/>
        <v>0</v>
      </c>
      <c r="J51" s="44">
        <f t="shared" si="27"/>
        <v>0</v>
      </c>
      <c r="K51" s="44">
        <f t="shared" si="27"/>
        <v>0</v>
      </c>
    </row>
    <row r="52" spans="2:12" x14ac:dyDescent="0.25">
      <c r="B52" s="8"/>
      <c r="C52" s="8">
        <v>84</v>
      </c>
      <c r="D52" s="8"/>
      <c r="E52" s="8"/>
      <c r="F52" s="27" t="s">
        <v>14</v>
      </c>
      <c r="G52" s="45">
        <f>G53</f>
        <v>0</v>
      </c>
      <c r="H52" s="45">
        <f t="shared" si="27"/>
        <v>0</v>
      </c>
      <c r="I52" s="51">
        <f t="shared" si="27"/>
        <v>0</v>
      </c>
      <c r="J52" s="45">
        <f t="shared" si="27"/>
        <v>0</v>
      </c>
      <c r="K52" s="45">
        <f t="shared" si="27"/>
        <v>0</v>
      </c>
    </row>
    <row r="53" spans="2:12" ht="25.5" x14ac:dyDescent="0.25">
      <c r="B53" s="8"/>
      <c r="C53" s="8"/>
      <c r="D53" s="8">
        <v>844</v>
      </c>
      <c r="E53" s="8"/>
      <c r="F53" s="27" t="s">
        <v>77</v>
      </c>
      <c r="G53" s="45">
        <f>G54</f>
        <v>0</v>
      </c>
      <c r="H53" s="45">
        <f t="shared" si="27"/>
        <v>0</v>
      </c>
      <c r="I53" s="51">
        <f t="shared" si="27"/>
        <v>0</v>
      </c>
      <c r="J53" s="45">
        <f t="shared" si="27"/>
        <v>0</v>
      </c>
      <c r="K53" s="45">
        <f t="shared" si="27"/>
        <v>0</v>
      </c>
    </row>
    <row r="54" spans="2:12" ht="25.5" x14ac:dyDescent="0.25">
      <c r="B54" s="8"/>
      <c r="C54" s="8"/>
      <c r="D54" s="8"/>
      <c r="E54" s="8">
        <v>8443</v>
      </c>
      <c r="F54" s="27" t="s">
        <v>77</v>
      </c>
      <c r="G54" s="46">
        <v>0</v>
      </c>
      <c r="H54" s="45">
        <v>0</v>
      </c>
      <c r="I54" s="51">
        <v>0</v>
      </c>
      <c r="J54" s="77">
        <v>0</v>
      </c>
      <c r="K54" s="77">
        <v>0</v>
      </c>
    </row>
    <row r="55" spans="2:12" ht="15.75" customHeight="1" x14ac:dyDescent="0.25">
      <c r="B55" s="2"/>
      <c r="C55" s="2"/>
      <c r="D55" s="2"/>
      <c r="E55" s="2"/>
      <c r="F55" s="2"/>
      <c r="G55" s="71"/>
      <c r="H55" s="71"/>
      <c r="I55" s="71"/>
      <c r="J55" s="72"/>
      <c r="K55" s="72"/>
    </row>
    <row r="56" spans="2:12" ht="25.5" x14ac:dyDescent="0.25">
      <c r="B56" s="127" t="s">
        <v>7</v>
      </c>
      <c r="C56" s="128"/>
      <c r="D56" s="128"/>
      <c r="E56" s="128"/>
      <c r="F56" s="129"/>
      <c r="G56" s="38" t="s">
        <v>270</v>
      </c>
      <c r="H56" s="38" t="s">
        <v>271</v>
      </c>
      <c r="I56" s="38" t="s">
        <v>269</v>
      </c>
      <c r="J56" s="38" t="s">
        <v>272</v>
      </c>
      <c r="K56" s="38" t="s">
        <v>273</v>
      </c>
    </row>
    <row r="57" spans="2:12" ht="12.75" customHeight="1" x14ac:dyDescent="0.25">
      <c r="B57" s="127">
        <v>1</v>
      </c>
      <c r="C57" s="128"/>
      <c r="D57" s="128"/>
      <c r="E57" s="128"/>
      <c r="F57" s="129"/>
      <c r="G57" s="91">
        <v>2</v>
      </c>
      <c r="H57" s="91">
        <v>3</v>
      </c>
      <c r="I57" s="91">
        <v>4</v>
      </c>
      <c r="J57" s="91">
        <v>5</v>
      </c>
      <c r="K57" s="91">
        <v>6</v>
      </c>
      <c r="L57" s="70"/>
    </row>
    <row r="58" spans="2:12" ht="74.25" x14ac:dyDescent="0.25">
      <c r="B58" s="42" t="s">
        <v>53</v>
      </c>
      <c r="C58" s="42" t="s">
        <v>54</v>
      </c>
      <c r="D58" s="42" t="s">
        <v>55</v>
      </c>
      <c r="E58" s="42" t="s">
        <v>56</v>
      </c>
      <c r="F58" s="7" t="s">
        <v>8</v>
      </c>
      <c r="G58" s="43">
        <f>G59+G111+G129</f>
        <v>11716585.749999998</v>
      </c>
      <c r="H58" s="43">
        <f>H59+H111+H129</f>
        <v>12633133</v>
      </c>
      <c r="I58" s="43">
        <f>I59+I111+I129</f>
        <v>15503615</v>
      </c>
      <c r="J58" s="43">
        <f>J59+J111+J129</f>
        <v>15216195</v>
      </c>
      <c r="K58" s="43">
        <f>K59+K111+K129</f>
        <v>14732247</v>
      </c>
    </row>
    <row r="59" spans="2:12" x14ac:dyDescent="0.25">
      <c r="B59" s="7">
        <v>3</v>
      </c>
      <c r="C59" s="7"/>
      <c r="D59" s="7"/>
      <c r="E59" s="7"/>
      <c r="F59" s="7" t="s">
        <v>4</v>
      </c>
      <c r="G59" s="44">
        <f>G60+G68+G98+G105</f>
        <v>11061582.079999998</v>
      </c>
      <c r="H59" s="44">
        <f>H60+H68+H98+H105</f>
        <v>12054032.42</v>
      </c>
      <c r="I59" s="44">
        <f>I60+I68+I98+I105</f>
        <v>13120305.5</v>
      </c>
      <c r="J59" s="44">
        <f>J60+J68+J98+J105</f>
        <v>14365868</v>
      </c>
      <c r="K59" s="44">
        <f>K60+K68+K98+K105</f>
        <v>14363993</v>
      </c>
    </row>
    <row r="60" spans="2:12" x14ac:dyDescent="0.25">
      <c r="B60" s="7"/>
      <c r="C60" s="11">
        <v>31</v>
      </c>
      <c r="D60" s="11"/>
      <c r="E60" s="11"/>
      <c r="F60" s="11" t="s">
        <v>5</v>
      </c>
      <c r="G60" s="45">
        <f>G61+G64+G66</f>
        <v>6993075.8300000001</v>
      </c>
      <c r="H60" s="45">
        <f t="shared" ref="H60:J60" si="28">H61+H64+H66</f>
        <v>7708000</v>
      </c>
      <c r="I60" s="51">
        <f t="shared" si="28"/>
        <v>8555810</v>
      </c>
      <c r="J60" s="45">
        <f t="shared" si="28"/>
        <v>9396111</v>
      </c>
      <c r="K60" s="45">
        <f t="shared" ref="K60" si="29">K61+K64+K66</f>
        <v>9394907</v>
      </c>
    </row>
    <row r="61" spans="2:12" x14ac:dyDescent="0.25">
      <c r="B61" s="8"/>
      <c r="C61" s="8"/>
      <c r="D61" s="8">
        <v>311</v>
      </c>
      <c r="E61" s="8"/>
      <c r="F61" s="8" t="s">
        <v>26</v>
      </c>
      <c r="G61" s="45">
        <f>G62+G63</f>
        <v>5869878.6600000001</v>
      </c>
      <c r="H61" s="45">
        <f t="shared" ref="H61:J61" si="30">H62+H63</f>
        <v>6467000</v>
      </c>
      <c r="I61" s="51">
        <f t="shared" si="30"/>
        <v>7247315</v>
      </c>
      <c r="J61" s="45">
        <f t="shared" si="30"/>
        <v>7958931</v>
      </c>
      <c r="K61" s="45">
        <f t="shared" ref="K61" si="31">K62+K63</f>
        <v>7957897</v>
      </c>
    </row>
    <row r="62" spans="2:12" x14ac:dyDescent="0.25">
      <c r="B62" s="8"/>
      <c r="C62" s="8"/>
      <c r="D62" s="8"/>
      <c r="E62" s="8">
        <v>3111</v>
      </c>
      <c r="F62" s="8" t="s">
        <v>27</v>
      </c>
      <c r="G62" s="77">
        <v>5490480.6699999999</v>
      </c>
      <c r="H62" s="45">
        <v>6065000</v>
      </c>
      <c r="I62" s="51">
        <v>6827315</v>
      </c>
      <c r="J62" s="77">
        <v>7496931</v>
      </c>
      <c r="K62" s="77">
        <v>7495897</v>
      </c>
    </row>
    <row r="63" spans="2:12" x14ac:dyDescent="0.25">
      <c r="B63" s="8"/>
      <c r="C63" s="8"/>
      <c r="D63" s="8"/>
      <c r="E63" s="8">
        <v>3113</v>
      </c>
      <c r="F63" s="8" t="s">
        <v>78</v>
      </c>
      <c r="G63" s="77">
        <v>379397.99</v>
      </c>
      <c r="H63" s="45">
        <v>402000</v>
      </c>
      <c r="I63" s="51">
        <v>420000</v>
      </c>
      <c r="J63" s="77">
        <v>462000</v>
      </c>
      <c r="K63" s="77">
        <v>462000</v>
      </c>
    </row>
    <row r="64" spans="2:12" x14ac:dyDescent="0.25">
      <c r="B64" s="8"/>
      <c r="C64" s="8"/>
      <c r="D64" s="8">
        <v>312</v>
      </c>
      <c r="E64" s="8"/>
      <c r="F64" s="8" t="s">
        <v>79</v>
      </c>
      <c r="G64" s="45">
        <f>G65</f>
        <v>230672.47</v>
      </c>
      <c r="H64" s="45">
        <f t="shared" ref="H64:K64" si="32">H65</f>
        <v>241000</v>
      </c>
      <c r="I64" s="51">
        <f t="shared" si="32"/>
        <v>239000</v>
      </c>
      <c r="J64" s="45">
        <f t="shared" si="32"/>
        <v>262900</v>
      </c>
      <c r="K64" s="45">
        <f t="shared" si="32"/>
        <v>262900</v>
      </c>
    </row>
    <row r="65" spans="2:11" x14ac:dyDescent="0.25">
      <c r="B65" s="8"/>
      <c r="C65" s="8"/>
      <c r="D65" s="8"/>
      <c r="E65" s="8">
        <v>3121</v>
      </c>
      <c r="F65" s="8" t="s">
        <v>79</v>
      </c>
      <c r="G65" s="77">
        <v>230672.47</v>
      </c>
      <c r="H65" s="45">
        <v>241000</v>
      </c>
      <c r="I65" s="51">
        <v>239000</v>
      </c>
      <c r="J65" s="77">
        <v>262900</v>
      </c>
      <c r="K65" s="77">
        <v>262900</v>
      </c>
    </row>
    <row r="66" spans="2:11" x14ac:dyDescent="0.25">
      <c r="B66" s="8"/>
      <c r="C66" s="8"/>
      <c r="D66" s="8">
        <v>313</v>
      </c>
      <c r="E66" s="8"/>
      <c r="F66" s="8" t="s">
        <v>80</v>
      </c>
      <c r="G66" s="45">
        <f>G67</f>
        <v>892524.7</v>
      </c>
      <c r="H66" s="45">
        <f t="shared" ref="H66:K66" si="33">H67</f>
        <v>1000000</v>
      </c>
      <c r="I66" s="51">
        <f t="shared" si="33"/>
        <v>1069495</v>
      </c>
      <c r="J66" s="45">
        <f t="shared" si="33"/>
        <v>1174280</v>
      </c>
      <c r="K66" s="45">
        <f t="shared" si="33"/>
        <v>1174110</v>
      </c>
    </row>
    <row r="67" spans="2:11" x14ac:dyDescent="0.25">
      <c r="B67" s="8"/>
      <c r="C67" s="8"/>
      <c r="D67" s="8"/>
      <c r="E67" s="8">
        <v>3132</v>
      </c>
      <c r="F67" s="8" t="s">
        <v>81</v>
      </c>
      <c r="G67" s="77">
        <v>892524.7</v>
      </c>
      <c r="H67" s="45">
        <v>1000000</v>
      </c>
      <c r="I67" s="51">
        <v>1069495</v>
      </c>
      <c r="J67" s="77">
        <v>1174280</v>
      </c>
      <c r="K67" s="77">
        <v>1174110</v>
      </c>
    </row>
    <row r="68" spans="2:11" x14ac:dyDescent="0.25">
      <c r="B68" s="8"/>
      <c r="C68" s="8">
        <v>32</v>
      </c>
      <c r="D68" s="9"/>
      <c r="E68" s="9"/>
      <c r="F68" s="8" t="s">
        <v>13</v>
      </c>
      <c r="G68" s="45">
        <f>G69+G73+G80+G90</f>
        <v>4046050.8499999996</v>
      </c>
      <c r="H68" s="45">
        <f>H69+H73+H80+H90</f>
        <v>4274032.42</v>
      </c>
      <c r="I68" s="51">
        <f>I69+I73+I80+I90</f>
        <v>4512495.5</v>
      </c>
      <c r="J68" s="45">
        <f>J69+J73+J80+J90</f>
        <v>4912557</v>
      </c>
      <c r="K68" s="45">
        <f>K69+K73+K80+K90</f>
        <v>4911886</v>
      </c>
    </row>
    <row r="69" spans="2:11" x14ac:dyDescent="0.25">
      <c r="B69" s="8"/>
      <c r="C69" s="8"/>
      <c r="D69" s="8">
        <v>321</v>
      </c>
      <c r="E69" s="8"/>
      <c r="F69" s="8" t="s">
        <v>28</v>
      </c>
      <c r="G69" s="45">
        <f>G70+G71+G72</f>
        <v>280623.44</v>
      </c>
      <c r="H69" s="45">
        <f t="shared" ref="H69:J69" si="34">H70+H71+H72</f>
        <v>276800</v>
      </c>
      <c r="I69" s="51">
        <f t="shared" si="34"/>
        <v>275800</v>
      </c>
      <c r="J69" s="45">
        <f t="shared" si="34"/>
        <v>303380</v>
      </c>
      <c r="K69" s="45">
        <f t="shared" ref="K69" si="35">K70+K71+K72</f>
        <v>303380</v>
      </c>
    </row>
    <row r="70" spans="2:11" x14ac:dyDescent="0.25">
      <c r="B70" s="8"/>
      <c r="C70" s="21"/>
      <c r="D70" s="8"/>
      <c r="E70" s="8">
        <v>3211</v>
      </c>
      <c r="F70" s="27" t="s">
        <v>29</v>
      </c>
      <c r="G70" s="77">
        <v>12000.22</v>
      </c>
      <c r="H70" s="45">
        <v>13000</v>
      </c>
      <c r="I70" s="51">
        <v>13000</v>
      </c>
      <c r="J70" s="77">
        <v>14300</v>
      </c>
      <c r="K70" s="77">
        <v>14300</v>
      </c>
    </row>
    <row r="71" spans="2:11" ht="25.5" x14ac:dyDescent="0.25">
      <c r="B71" s="8"/>
      <c r="C71" s="21"/>
      <c r="D71" s="8"/>
      <c r="E71" s="8">
        <v>3212</v>
      </c>
      <c r="F71" s="27" t="s">
        <v>82</v>
      </c>
      <c r="G71" s="77">
        <v>263009.83</v>
      </c>
      <c r="H71" s="45">
        <v>250000</v>
      </c>
      <c r="I71" s="51">
        <v>253800</v>
      </c>
      <c r="J71" s="77">
        <v>279180</v>
      </c>
      <c r="K71" s="77">
        <v>279180</v>
      </c>
    </row>
    <row r="72" spans="2:11" x14ac:dyDescent="0.25">
      <c r="B72" s="8"/>
      <c r="C72" s="21"/>
      <c r="D72" s="8"/>
      <c r="E72" s="8">
        <v>3213</v>
      </c>
      <c r="F72" s="27" t="s">
        <v>83</v>
      </c>
      <c r="G72" s="77">
        <v>5613.39</v>
      </c>
      <c r="H72" s="45">
        <v>13800</v>
      </c>
      <c r="I72" s="51">
        <v>9000</v>
      </c>
      <c r="J72" s="77">
        <v>9900</v>
      </c>
      <c r="K72" s="77">
        <v>9900</v>
      </c>
    </row>
    <row r="73" spans="2:11" x14ac:dyDescent="0.25">
      <c r="B73" s="8"/>
      <c r="C73" s="21"/>
      <c r="D73" s="9">
        <v>322</v>
      </c>
      <c r="E73" s="9"/>
      <c r="F73" s="8" t="s">
        <v>84</v>
      </c>
      <c r="G73" s="45">
        <f>G74+G75+G76+G77+G78+G79</f>
        <v>2669940.7699999996</v>
      </c>
      <c r="H73" s="45">
        <f t="shared" ref="H73:J73" si="36">H74+H75+H76+H77+H78+H79</f>
        <v>3015800</v>
      </c>
      <c r="I73" s="51">
        <f t="shared" si="36"/>
        <v>3254600</v>
      </c>
      <c r="J73" s="45">
        <f t="shared" si="36"/>
        <v>3580060</v>
      </c>
      <c r="K73" s="45">
        <f t="shared" ref="K73" si="37">K74+K75+K76+K77+K78+K79</f>
        <v>3580060</v>
      </c>
    </row>
    <row r="74" spans="2:11" x14ac:dyDescent="0.25">
      <c r="B74" s="8"/>
      <c r="C74" s="21"/>
      <c r="D74" s="9"/>
      <c r="E74" s="9">
        <v>3221</v>
      </c>
      <c r="F74" s="8" t="s">
        <v>85</v>
      </c>
      <c r="G74" s="77">
        <v>50310.3</v>
      </c>
      <c r="H74" s="45">
        <v>53700</v>
      </c>
      <c r="I74" s="51">
        <v>53700</v>
      </c>
      <c r="J74" s="77">
        <v>59070</v>
      </c>
      <c r="K74" s="77">
        <v>59070</v>
      </c>
    </row>
    <row r="75" spans="2:11" x14ac:dyDescent="0.25">
      <c r="B75" s="8"/>
      <c r="C75" s="21"/>
      <c r="D75" s="9"/>
      <c r="E75" s="9">
        <v>3222</v>
      </c>
      <c r="F75" s="8" t="s">
        <v>86</v>
      </c>
      <c r="G75" s="77">
        <v>1999535.46</v>
      </c>
      <c r="H75" s="45">
        <v>2615500</v>
      </c>
      <c r="I75" s="51">
        <v>2806000</v>
      </c>
      <c r="J75" s="77">
        <v>3086600</v>
      </c>
      <c r="K75" s="77">
        <v>3086600</v>
      </c>
    </row>
    <row r="76" spans="2:11" x14ac:dyDescent="0.25">
      <c r="B76" s="8"/>
      <c r="C76" s="21"/>
      <c r="D76" s="9"/>
      <c r="E76" s="9">
        <v>3223</v>
      </c>
      <c r="F76" s="8" t="s">
        <v>87</v>
      </c>
      <c r="G76" s="77">
        <v>571988.93000000005</v>
      </c>
      <c r="H76" s="45">
        <v>316000</v>
      </c>
      <c r="I76" s="51">
        <v>367000</v>
      </c>
      <c r="J76" s="77">
        <v>403700</v>
      </c>
      <c r="K76" s="77">
        <v>403700</v>
      </c>
    </row>
    <row r="77" spans="2:11" x14ac:dyDescent="0.25">
      <c r="B77" s="8"/>
      <c r="C77" s="21"/>
      <c r="D77" s="9"/>
      <c r="E77" s="9">
        <v>3224</v>
      </c>
      <c r="F77" s="8" t="s">
        <v>88</v>
      </c>
      <c r="G77" s="77">
        <v>18555.57</v>
      </c>
      <c r="H77" s="45">
        <v>16300</v>
      </c>
      <c r="I77" s="51">
        <v>13800</v>
      </c>
      <c r="J77" s="77">
        <v>15180</v>
      </c>
      <c r="K77" s="77">
        <v>15180</v>
      </c>
    </row>
    <row r="78" spans="2:11" x14ac:dyDescent="0.25">
      <c r="B78" s="8"/>
      <c r="C78" s="21"/>
      <c r="D78" s="9"/>
      <c r="E78" s="9">
        <v>3225</v>
      </c>
      <c r="F78" s="8" t="s">
        <v>89</v>
      </c>
      <c r="G78" s="77">
        <v>27212.51</v>
      </c>
      <c r="H78" s="45">
        <v>9300</v>
      </c>
      <c r="I78" s="51">
        <v>9100</v>
      </c>
      <c r="J78" s="77">
        <v>10010</v>
      </c>
      <c r="K78" s="77">
        <v>10010</v>
      </c>
    </row>
    <row r="79" spans="2:11" x14ac:dyDescent="0.25">
      <c r="B79" s="8"/>
      <c r="C79" s="21"/>
      <c r="D79" s="9"/>
      <c r="E79" s="9">
        <v>3227</v>
      </c>
      <c r="F79" s="8" t="s">
        <v>90</v>
      </c>
      <c r="G79" s="77">
        <v>2338</v>
      </c>
      <c r="H79" s="45">
        <v>5000</v>
      </c>
      <c r="I79" s="51">
        <v>5000</v>
      </c>
      <c r="J79" s="77">
        <v>5500</v>
      </c>
      <c r="K79" s="77">
        <v>5500</v>
      </c>
    </row>
    <row r="80" spans="2:11" x14ac:dyDescent="0.25">
      <c r="B80" s="8"/>
      <c r="C80" s="21"/>
      <c r="D80" s="9">
        <v>323</v>
      </c>
      <c r="E80" s="9"/>
      <c r="F80" s="8" t="s">
        <v>91</v>
      </c>
      <c r="G80" s="45">
        <f>G81+G82+G83+G84+G85+G86+G87+G88+G89</f>
        <v>1030140</v>
      </c>
      <c r="H80" s="45">
        <f>H81+H82+H83+H84+H85+H86+H87+H88+H89</f>
        <v>922499.41999999993</v>
      </c>
      <c r="I80" s="51">
        <f>I81+I82+I83+I84+I85+I86+I87+I88+I89</f>
        <v>922780.5</v>
      </c>
      <c r="J80" s="45">
        <f>J81+J82+J83+J84+J85+J86+J87+J88+J89</f>
        <v>963871</v>
      </c>
      <c r="K80" s="45">
        <f>K81+K82+K83+K84+K85+K86+K87+K88+K89</f>
        <v>963200</v>
      </c>
    </row>
    <row r="81" spans="2:11" x14ac:dyDescent="0.25">
      <c r="B81" s="8"/>
      <c r="C81" s="21"/>
      <c r="D81" s="9"/>
      <c r="E81" s="9">
        <v>3231</v>
      </c>
      <c r="F81" s="8" t="s">
        <v>92</v>
      </c>
      <c r="G81" s="77">
        <v>65262.75</v>
      </c>
      <c r="H81" s="45">
        <v>66909.34</v>
      </c>
      <c r="I81" s="51">
        <v>65100</v>
      </c>
      <c r="J81" s="77">
        <v>71610</v>
      </c>
      <c r="K81" s="77">
        <v>71610</v>
      </c>
    </row>
    <row r="82" spans="2:11" x14ac:dyDescent="0.25">
      <c r="B82" s="8"/>
      <c r="C82" s="21"/>
      <c r="D82" s="9"/>
      <c r="E82" s="9">
        <v>3232</v>
      </c>
      <c r="F82" s="8" t="s">
        <v>93</v>
      </c>
      <c r="G82" s="77">
        <v>230089.19</v>
      </c>
      <c r="H82" s="45">
        <v>191000</v>
      </c>
      <c r="I82" s="51">
        <v>195999.5</v>
      </c>
      <c r="J82" s="77">
        <v>167786.2</v>
      </c>
      <c r="K82" s="77">
        <v>167157.96</v>
      </c>
    </row>
    <row r="83" spans="2:11" x14ac:dyDescent="0.25">
      <c r="B83" s="8"/>
      <c r="C83" s="21"/>
      <c r="D83" s="9"/>
      <c r="E83" s="9">
        <v>3233</v>
      </c>
      <c r="F83" s="8" t="s">
        <v>94</v>
      </c>
      <c r="G83" s="77">
        <v>11490.06</v>
      </c>
      <c r="H83" s="45">
        <v>4774.2</v>
      </c>
      <c r="I83" s="51">
        <v>2106</v>
      </c>
      <c r="J83" s="77">
        <v>2200</v>
      </c>
      <c r="K83" s="77">
        <v>2200</v>
      </c>
    </row>
    <row r="84" spans="2:11" x14ac:dyDescent="0.25">
      <c r="B84" s="8"/>
      <c r="C84" s="21"/>
      <c r="D84" s="9"/>
      <c r="E84" s="9">
        <v>3234</v>
      </c>
      <c r="F84" s="8" t="s">
        <v>95</v>
      </c>
      <c r="G84" s="77">
        <v>71359.210000000006</v>
      </c>
      <c r="H84" s="45">
        <v>83000</v>
      </c>
      <c r="I84" s="51">
        <v>83000</v>
      </c>
      <c r="J84" s="77">
        <v>91300</v>
      </c>
      <c r="K84" s="77">
        <v>91300</v>
      </c>
    </row>
    <row r="85" spans="2:11" x14ac:dyDescent="0.25">
      <c r="B85" s="8"/>
      <c r="C85" s="21"/>
      <c r="D85" s="9"/>
      <c r="E85" s="9">
        <v>3235</v>
      </c>
      <c r="F85" s="8" t="s">
        <v>96</v>
      </c>
      <c r="G85" s="77">
        <v>12418.78</v>
      </c>
      <c r="H85" s="45">
        <v>8390.8799999999992</v>
      </c>
      <c r="I85" s="51">
        <v>8200</v>
      </c>
      <c r="J85" s="77">
        <v>9020</v>
      </c>
      <c r="K85" s="77">
        <v>9020</v>
      </c>
    </row>
    <row r="86" spans="2:11" x14ac:dyDescent="0.25">
      <c r="B86" s="8"/>
      <c r="C86" s="21"/>
      <c r="D86" s="9"/>
      <c r="E86" s="9">
        <v>3236</v>
      </c>
      <c r="F86" s="8" t="s">
        <v>97</v>
      </c>
      <c r="G86" s="77">
        <v>170591.19</v>
      </c>
      <c r="H86" s="45">
        <v>216100</v>
      </c>
      <c r="I86" s="51">
        <v>216050</v>
      </c>
      <c r="J86" s="77">
        <v>237655</v>
      </c>
      <c r="K86" s="77">
        <v>237655</v>
      </c>
    </row>
    <row r="87" spans="2:11" x14ac:dyDescent="0.25">
      <c r="B87" s="8"/>
      <c r="C87" s="21"/>
      <c r="D87" s="9"/>
      <c r="E87" s="9">
        <v>3237</v>
      </c>
      <c r="F87" s="8" t="s">
        <v>98</v>
      </c>
      <c r="G87" s="77">
        <v>243941.96</v>
      </c>
      <c r="H87" s="45">
        <v>253125</v>
      </c>
      <c r="I87" s="51">
        <v>253125</v>
      </c>
      <c r="J87" s="77">
        <v>278437.5</v>
      </c>
      <c r="K87" s="77">
        <v>278437.5</v>
      </c>
    </row>
    <row r="88" spans="2:11" x14ac:dyDescent="0.25">
      <c r="B88" s="8"/>
      <c r="C88" s="21"/>
      <c r="D88" s="9"/>
      <c r="E88" s="9">
        <v>3238</v>
      </c>
      <c r="F88" s="8" t="s">
        <v>99</v>
      </c>
      <c r="G88" s="77">
        <v>84724.99</v>
      </c>
      <c r="H88" s="45">
        <v>73000</v>
      </c>
      <c r="I88" s="51">
        <v>73000</v>
      </c>
      <c r="J88" s="77">
        <v>77042.3</v>
      </c>
      <c r="K88" s="77">
        <v>76999.539999999994</v>
      </c>
    </row>
    <row r="89" spans="2:11" x14ac:dyDescent="0.25">
      <c r="B89" s="8"/>
      <c r="C89" s="21"/>
      <c r="D89" s="9"/>
      <c r="E89" s="9">
        <v>3239</v>
      </c>
      <c r="F89" s="8" t="s">
        <v>100</v>
      </c>
      <c r="G89" s="77">
        <v>140261.87</v>
      </c>
      <c r="H89" s="45">
        <v>26200</v>
      </c>
      <c r="I89" s="51">
        <v>26200</v>
      </c>
      <c r="J89" s="77">
        <v>28820</v>
      </c>
      <c r="K89" s="77">
        <v>28820</v>
      </c>
    </row>
    <row r="90" spans="2:11" x14ac:dyDescent="0.25">
      <c r="B90" s="8"/>
      <c r="C90" s="21"/>
      <c r="D90" s="9">
        <v>329</v>
      </c>
      <c r="E90" s="9"/>
      <c r="F90" s="8" t="s">
        <v>101</v>
      </c>
      <c r="G90" s="45">
        <f>G91+G92+G93+G94+G95+G96+G97</f>
        <v>65346.640000000007</v>
      </c>
      <c r="H90" s="45">
        <f t="shared" ref="H90:J90" si="38">H91+H92+H93+H94+H95+H96+H97</f>
        <v>58933</v>
      </c>
      <c r="I90" s="51">
        <f t="shared" si="38"/>
        <v>59315.000000000007</v>
      </c>
      <c r="J90" s="45">
        <f t="shared" si="38"/>
        <v>65246</v>
      </c>
      <c r="K90" s="45">
        <f t="shared" ref="K90" si="39">K91+K92+K93+K94+K95+K96+K97</f>
        <v>65246</v>
      </c>
    </row>
    <row r="91" spans="2:11" ht="25.5" x14ac:dyDescent="0.25">
      <c r="B91" s="8"/>
      <c r="C91" s="21"/>
      <c r="D91" s="9"/>
      <c r="E91" s="9">
        <v>3291</v>
      </c>
      <c r="F91" s="27" t="s">
        <v>102</v>
      </c>
      <c r="G91" s="77">
        <v>8835.0499999999993</v>
      </c>
      <c r="H91" s="45">
        <v>8624.52</v>
      </c>
      <c r="I91" s="51">
        <v>8624.52</v>
      </c>
      <c r="J91" s="77">
        <v>9486.9599999999991</v>
      </c>
      <c r="K91" s="77">
        <v>9486.9599999999991</v>
      </c>
    </row>
    <row r="92" spans="2:11" x14ac:dyDescent="0.25">
      <c r="B92" s="8"/>
      <c r="C92" s="21"/>
      <c r="D92" s="9"/>
      <c r="E92" s="9">
        <v>3292</v>
      </c>
      <c r="F92" s="27" t="s">
        <v>103</v>
      </c>
      <c r="G92" s="77">
        <v>30814.31</v>
      </c>
      <c r="H92" s="45">
        <v>18500.099999999999</v>
      </c>
      <c r="I92" s="51">
        <v>17500.260000000002</v>
      </c>
      <c r="J92" s="77">
        <v>19250</v>
      </c>
      <c r="K92" s="77">
        <v>19250</v>
      </c>
    </row>
    <row r="93" spans="2:11" x14ac:dyDescent="0.25">
      <c r="B93" s="8"/>
      <c r="C93" s="21"/>
      <c r="D93" s="9"/>
      <c r="E93" s="9">
        <v>3293</v>
      </c>
      <c r="F93" s="27" t="s">
        <v>104</v>
      </c>
      <c r="G93" s="77">
        <v>19.27</v>
      </c>
      <c r="H93" s="45">
        <v>0</v>
      </c>
      <c r="I93" s="51">
        <v>0</v>
      </c>
      <c r="J93" s="78">
        <v>0</v>
      </c>
      <c r="K93" s="78">
        <v>0</v>
      </c>
    </row>
    <row r="94" spans="2:11" x14ac:dyDescent="0.25">
      <c r="B94" s="8"/>
      <c r="C94" s="21"/>
      <c r="D94" s="9"/>
      <c r="E94" s="9">
        <v>3294</v>
      </c>
      <c r="F94" s="8" t="s">
        <v>105</v>
      </c>
      <c r="G94" s="77">
        <v>1210.4000000000001</v>
      </c>
      <c r="H94" s="45">
        <v>2404.6</v>
      </c>
      <c r="I94" s="51">
        <v>3500</v>
      </c>
      <c r="J94" s="77">
        <v>3850</v>
      </c>
      <c r="K94" s="77">
        <v>3850</v>
      </c>
    </row>
    <row r="95" spans="2:11" x14ac:dyDescent="0.25">
      <c r="B95" s="8"/>
      <c r="C95" s="8"/>
      <c r="D95" s="9"/>
      <c r="E95" s="9">
        <v>3295</v>
      </c>
      <c r="F95" s="8" t="s">
        <v>106</v>
      </c>
      <c r="G95" s="77">
        <v>5301.68</v>
      </c>
      <c r="H95" s="45">
        <v>16095.63</v>
      </c>
      <c r="I95" s="51">
        <v>16382.07</v>
      </c>
      <c r="J95" s="77">
        <v>18020.07</v>
      </c>
      <c r="K95" s="77">
        <v>18020.07</v>
      </c>
    </row>
    <row r="96" spans="2:11" x14ac:dyDescent="0.25">
      <c r="B96" s="8"/>
      <c r="C96" s="8"/>
      <c r="D96" s="9"/>
      <c r="E96" s="9">
        <v>3296</v>
      </c>
      <c r="F96" s="8" t="s">
        <v>107</v>
      </c>
      <c r="G96" s="77">
        <v>18698.810000000001</v>
      </c>
      <c r="H96" s="45">
        <v>12808.15</v>
      </c>
      <c r="I96" s="51">
        <v>12808.15</v>
      </c>
      <c r="J96" s="77">
        <v>14088.97</v>
      </c>
      <c r="K96" s="77">
        <v>14088.97</v>
      </c>
    </row>
    <row r="97" spans="2:11" x14ac:dyDescent="0.25">
      <c r="B97" s="8"/>
      <c r="C97" s="8"/>
      <c r="D97" s="9"/>
      <c r="E97" s="9">
        <v>3299</v>
      </c>
      <c r="F97" s="8" t="s">
        <v>101</v>
      </c>
      <c r="G97" s="77">
        <v>467.12</v>
      </c>
      <c r="H97" s="45">
        <v>500</v>
      </c>
      <c r="I97" s="51">
        <v>500</v>
      </c>
      <c r="J97" s="78">
        <v>550</v>
      </c>
      <c r="K97" s="78">
        <v>550</v>
      </c>
    </row>
    <row r="98" spans="2:11" x14ac:dyDescent="0.25">
      <c r="B98" s="8"/>
      <c r="C98" s="8">
        <v>34</v>
      </c>
      <c r="D98" s="9"/>
      <c r="E98" s="9"/>
      <c r="F98" s="8" t="s">
        <v>108</v>
      </c>
      <c r="G98" s="45">
        <f>G99+G101</f>
        <v>18101.61</v>
      </c>
      <c r="H98" s="45">
        <f t="shared" ref="H98:J98" si="40">H99+H101</f>
        <v>71000</v>
      </c>
      <c r="I98" s="51">
        <f t="shared" si="40"/>
        <v>51000</v>
      </c>
      <c r="J98" s="45">
        <f t="shared" si="40"/>
        <v>56100</v>
      </c>
      <c r="K98" s="45">
        <f t="shared" ref="K98" si="41">K99+K101</f>
        <v>56100</v>
      </c>
    </row>
    <row r="99" spans="2:11" x14ac:dyDescent="0.25">
      <c r="B99" s="8"/>
      <c r="C99" s="8"/>
      <c r="D99" s="9">
        <v>342</v>
      </c>
      <c r="E99" s="9"/>
      <c r="F99" s="8" t="s">
        <v>109</v>
      </c>
      <c r="G99" s="45">
        <f>G100</f>
        <v>0</v>
      </c>
      <c r="H99" s="45">
        <f t="shared" ref="H99:K99" si="42">H100</f>
        <v>0</v>
      </c>
      <c r="I99" s="51">
        <f t="shared" si="42"/>
        <v>0</v>
      </c>
      <c r="J99" s="45">
        <f t="shared" si="42"/>
        <v>0</v>
      </c>
      <c r="K99" s="45">
        <f t="shared" si="42"/>
        <v>0</v>
      </c>
    </row>
    <row r="100" spans="2:11" ht="25.5" x14ac:dyDescent="0.25">
      <c r="B100" s="8"/>
      <c r="C100" s="8"/>
      <c r="D100" s="9"/>
      <c r="E100" s="9">
        <v>3423</v>
      </c>
      <c r="F100" s="27" t="s">
        <v>110</v>
      </c>
      <c r="G100" s="45">
        <v>0</v>
      </c>
      <c r="H100" s="45">
        <v>0</v>
      </c>
      <c r="I100" s="51">
        <v>0</v>
      </c>
      <c r="J100" s="77">
        <v>0</v>
      </c>
      <c r="K100" s="77">
        <v>0</v>
      </c>
    </row>
    <row r="101" spans="2:11" x14ac:dyDescent="0.25">
      <c r="B101" s="8"/>
      <c r="C101" s="8"/>
      <c r="D101" s="9">
        <v>343</v>
      </c>
      <c r="E101" s="9"/>
      <c r="F101" s="8" t="s">
        <v>111</v>
      </c>
      <c r="G101" s="45">
        <f>G102+G103+G104</f>
        <v>18101.61</v>
      </c>
      <c r="H101" s="45">
        <f t="shared" ref="H101:J101" si="43">H102+H103+H104</f>
        <v>71000</v>
      </c>
      <c r="I101" s="51">
        <f t="shared" si="43"/>
        <v>51000</v>
      </c>
      <c r="J101" s="45">
        <f t="shared" si="43"/>
        <v>56100</v>
      </c>
      <c r="K101" s="45">
        <f t="shared" ref="K101" si="44">K102+K103+K104</f>
        <v>56100</v>
      </c>
    </row>
    <row r="102" spans="2:11" x14ac:dyDescent="0.25">
      <c r="B102" s="8"/>
      <c r="C102" s="8"/>
      <c r="D102" s="9"/>
      <c r="E102" s="9">
        <v>3431</v>
      </c>
      <c r="F102" s="8" t="s">
        <v>112</v>
      </c>
      <c r="G102" s="77">
        <v>17111.3</v>
      </c>
      <c r="H102" s="45">
        <v>21000</v>
      </c>
      <c r="I102" s="51">
        <v>21000</v>
      </c>
      <c r="J102" s="77">
        <v>23100</v>
      </c>
      <c r="K102" s="77">
        <v>23100</v>
      </c>
    </row>
    <row r="103" spans="2:11" x14ac:dyDescent="0.25">
      <c r="B103" s="8"/>
      <c r="C103" s="8"/>
      <c r="D103" s="9"/>
      <c r="E103" s="9">
        <v>3433</v>
      </c>
      <c r="F103" s="8" t="s">
        <v>113</v>
      </c>
      <c r="G103" s="77">
        <v>990.31</v>
      </c>
      <c r="H103" s="45">
        <v>50000</v>
      </c>
      <c r="I103" s="51">
        <v>30000</v>
      </c>
      <c r="J103" s="77">
        <v>33000</v>
      </c>
      <c r="K103" s="77">
        <v>33000</v>
      </c>
    </row>
    <row r="104" spans="2:11" x14ac:dyDescent="0.25">
      <c r="B104" s="8"/>
      <c r="C104" s="8"/>
      <c r="D104" s="9"/>
      <c r="E104" s="9">
        <v>3434</v>
      </c>
      <c r="F104" s="8" t="s">
        <v>114</v>
      </c>
      <c r="G104" s="45">
        <v>0</v>
      </c>
      <c r="H104" s="45">
        <v>0</v>
      </c>
      <c r="I104" s="51">
        <v>0</v>
      </c>
      <c r="J104" s="77">
        <v>0</v>
      </c>
      <c r="K104" s="77">
        <v>0</v>
      </c>
    </row>
    <row r="105" spans="2:11" x14ac:dyDescent="0.25">
      <c r="B105" s="8"/>
      <c r="C105" s="8">
        <v>38</v>
      </c>
      <c r="D105" s="9"/>
      <c r="E105" s="9"/>
      <c r="F105" s="8" t="s">
        <v>115</v>
      </c>
      <c r="G105" s="45">
        <f>G106</f>
        <v>4353.79</v>
      </c>
      <c r="H105" s="45">
        <f>H106</f>
        <v>1000</v>
      </c>
      <c r="I105" s="51">
        <f>I106</f>
        <v>1000</v>
      </c>
      <c r="J105" s="45">
        <f t="shared" ref="J105:K105" si="45">J106</f>
        <v>1100</v>
      </c>
      <c r="K105" s="45">
        <f t="shared" si="45"/>
        <v>1100</v>
      </c>
    </row>
    <row r="106" spans="2:11" x14ac:dyDescent="0.25">
      <c r="B106" s="8"/>
      <c r="C106" s="8"/>
      <c r="D106" s="9">
        <v>383</v>
      </c>
      <c r="E106" s="9"/>
      <c r="F106" s="8" t="s">
        <v>116</v>
      </c>
      <c r="G106" s="45">
        <f>G107+G109+G110+G108</f>
        <v>4353.79</v>
      </c>
      <c r="H106" s="45">
        <f t="shared" ref="H106:J106" si="46">H107+H109+H110+H108</f>
        <v>1000</v>
      </c>
      <c r="I106" s="51">
        <f t="shared" si="46"/>
        <v>1000</v>
      </c>
      <c r="J106" s="45">
        <f t="shared" si="46"/>
        <v>1100</v>
      </c>
      <c r="K106" s="45">
        <f t="shared" ref="K106" si="47">K107+K109+K110+K108</f>
        <v>1100</v>
      </c>
    </row>
    <row r="107" spans="2:11" x14ac:dyDescent="0.25">
      <c r="B107" s="8"/>
      <c r="C107" s="8"/>
      <c r="D107" s="9"/>
      <c r="E107" s="9">
        <v>3831</v>
      </c>
      <c r="F107" s="8" t="s">
        <v>117</v>
      </c>
      <c r="G107" s="77">
        <v>300</v>
      </c>
      <c r="H107" s="45">
        <v>0</v>
      </c>
      <c r="I107" s="51">
        <v>0</v>
      </c>
      <c r="J107" s="77">
        <v>0</v>
      </c>
      <c r="K107" s="77">
        <v>0</v>
      </c>
    </row>
    <row r="108" spans="2:11" x14ac:dyDescent="0.25">
      <c r="B108" s="8"/>
      <c r="C108" s="8"/>
      <c r="D108" s="9"/>
      <c r="E108" s="9">
        <v>3833</v>
      </c>
      <c r="F108" s="8" t="s">
        <v>234</v>
      </c>
      <c r="G108" s="77">
        <v>1300</v>
      </c>
      <c r="H108" s="45">
        <v>0</v>
      </c>
      <c r="I108" s="51">
        <v>0</v>
      </c>
      <c r="J108" s="77">
        <v>0</v>
      </c>
      <c r="K108" s="77">
        <v>0</v>
      </c>
    </row>
    <row r="109" spans="2:11" x14ac:dyDescent="0.25">
      <c r="B109" s="8"/>
      <c r="C109" s="8"/>
      <c r="D109" s="9"/>
      <c r="E109" s="9">
        <v>3834</v>
      </c>
      <c r="F109" s="8" t="s">
        <v>118</v>
      </c>
      <c r="G109" s="77">
        <v>2753.79</v>
      </c>
      <c r="H109" s="45">
        <v>1000</v>
      </c>
      <c r="I109" s="51">
        <v>1000</v>
      </c>
      <c r="J109" s="77">
        <v>1100</v>
      </c>
      <c r="K109" s="77">
        <v>1100</v>
      </c>
    </row>
    <row r="110" spans="2:11" x14ac:dyDescent="0.25">
      <c r="B110" s="8"/>
      <c r="C110" s="8"/>
      <c r="D110" s="9"/>
      <c r="E110" s="9">
        <v>3835</v>
      </c>
      <c r="F110" s="8" t="s">
        <v>119</v>
      </c>
      <c r="G110" s="45">
        <v>0</v>
      </c>
      <c r="H110" s="45">
        <v>0</v>
      </c>
      <c r="I110" s="51">
        <v>0</v>
      </c>
      <c r="J110" s="77">
        <v>0</v>
      </c>
      <c r="K110" s="77">
        <v>0</v>
      </c>
    </row>
    <row r="111" spans="2:11" x14ac:dyDescent="0.25">
      <c r="B111" s="10">
        <v>4</v>
      </c>
      <c r="C111" s="10"/>
      <c r="D111" s="10"/>
      <c r="E111" s="10"/>
      <c r="F111" s="19" t="s">
        <v>6</v>
      </c>
      <c r="G111" s="44">
        <f>G115+G126+G130+G112</f>
        <v>655003.67000000004</v>
      </c>
      <c r="H111" s="44">
        <f t="shared" ref="H111:I111" si="48">H115+H126+H130+H112</f>
        <v>579100.57999999996</v>
      </c>
      <c r="I111" s="41">
        <f t="shared" si="48"/>
        <v>2383309.5</v>
      </c>
      <c r="J111" s="44">
        <f>J115+J126+J130+J112</f>
        <v>850327</v>
      </c>
      <c r="K111" s="44">
        <f>K115+K126+K130+K112</f>
        <v>368254</v>
      </c>
    </row>
    <row r="112" spans="2:11" x14ac:dyDescent="0.25">
      <c r="B112" s="12"/>
      <c r="C112" s="12">
        <v>41</v>
      </c>
      <c r="D112" s="12"/>
      <c r="E112" s="12"/>
      <c r="F112" s="20" t="s">
        <v>221</v>
      </c>
      <c r="G112" s="45">
        <f t="shared" ref="G112" si="49">G113</f>
        <v>0</v>
      </c>
      <c r="H112" s="45">
        <f t="shared" ref="H112" si="50">H113</f>
        <v>2750</v>
      </c>
      <c r="I112" s="51">
        <f t="shared" ref="I112:K112" si="51">I113</f>
        <v>0</v>
      </c>
      <c r="J112" s="45">
        <f t="shared" si="51"/>
        <v>0</v>
      </c>
      <c r="K112" s="45">
        <f t="shared" si="51"/>
        <v>0</v>
      </c>
    </row>
    <row r="113" spans="2:11" x14ac:dyDescent="0.25">
      <c r="B113" s="12"/>
      <c r="C113" s="12"/>
      <c r="D113" s="12">
        <v>412</v>
      </c>
      <c r="E113" s="12"/>
      <c r="F113" s="20" t="s">
        <v>222</v>
      </c>
      <c r="G113" s="45">
        <f t="shared" ref="G113:H113" si="52">G114</f>
        <v>0</v>
      </c>
      <c r="H113" s="45">
        <f t="shared" si="52"/>
        <v>2750</v>
      </c>
      <c r="I113" s="51">
        <f>I114</f>
        <v>0</v>
      </c>
      <c r="J113" s="45">
        <f>J114</f>
        <v>0</v>
      </c>
      <c r="K113" s="45">
        <f>K114</f>
        <v>0</v>
      </c>
    </row>
    <row r="114" spans="2:11" x14ac:dyDescent="0.25">
      <c r="B114" s="12"/>
      <c r="C114" s="12"/>
      <c r="D114" s="12"/>
      <c r="E114" s="12">
        <v>4123</v>
      </c>
      <c r="F114" s="20" t="s">
        <v>223</v>
      </c>
      <c r="G114" s="45">
        <v>0</v>
      </c>
      <c r="H114" s="45">
        <v>2750</v>
      </c>
      <c r="I114" s="51">
        <v>0</v>
      </c>
      <c r="J114" s="45">
        <v>0</v>
      </c>
      <c r="K114" s="45">
        <v>0</v>
      </c>
    </row>
    <row r="115" spans="2:11" x14ac:dyDescent="0.25">
      <c r="B115" s="11"/>
      <c r="C115" s="11">
        <v>42</v>
      </c>
      <c r="D115" s="11"/>
      <c r="E115" s="11"/>
      <c r="F115" s="20" t="s">
        <v>120</v>
      </c>
      <c r="G115" s="45">
        <f>G116+G122+G124</f>
        <v>182690.13999999998</v>
      </c>
      <c r="H115" s="45">
        <f t="shared" ref="H115:J115" si="53">H116+H122+H124</f>
        <v>321549.37</v>
      </c>
      <c r="I115" s="51">
        <f t="shared" si="53"/>
        <v>186309.5</v>
      </c>
      <c r="J115" s="45">
        <f t="shared" si="53"/>
        <v>106834</v>
      </c>
      <c r="K115" s="45">
        <f t="shared" ref="K115" si="54">K116+K122+K124</f>
        <v>106053</v>
      </c>
    </row>
    <row r="116" spans="2:11" x14ac:dyDescent="0.25">
      <c r="B116" s="11"/>
      <c r="C116" s="11"/>
      <c r="D116" s="8">
        <v>422</v>
      </c>
      <c r="E116" s="8"/>
      <c r="F116" s="8" t="s">
        <v>121</v>
      </c>
      <c r="G116" s="45">
        <f>G117+G118+G119+G120+G121</f>
        <v>127317.95999999999</v>
      </c>
      <c r="H116" s="45">
        <f t="shared" ref="H116:J116" si="55">H117+H118+H119+H120+H121</f>
        <v>315749.37</v>
      </c>
      <c r="I116" s="51">
        <f t="shared" si="55"/>
        <v>143809.5</v>
      </c>
      <c r="J116" s="45">
        <f t="shared" si="55"/>
        <v>104084</v>
      </c>
      <c r="K116" s="45">
        <f t="shared" ref="K116" si="56">K117+K118+K119+K120+K121</f>
        <v>103303</v>
      </c>
    </row>
    <row r="117" spans="2:11" x14ac:dyDescent="0.25">
      <c r="B117" s="11"/>
      <c r="C117" s="11"/>
      <c r="D117" s="8"/>
      <c r="E117" s="8">
        <v>4221</v>
      </c>
      <c r="F117" s="8" t="s">
        <v>122</v>
      </c>
      <c r="G117" s="77">
        <v>52921.48</v>
      </c>
      <c r="H117" s="45">
        <v>59475.82</v>
      </c>
      <c r="I117" s="51">
        <v>55673.25</v>
      </c>
      <c r="J117" s="77">
        <v>38305.78</v>
      </c>
      <c r="K117" s="77">
        <v>37948.28</v>
      </c>
    </row>
    <row r="118" spans="2:11" x14ac:dyDescent="0.25">
      <c r="B118" s="11"/>
      <c r="C118" s="11"/>
      <c r="D118" s="8"/>
      <c r="E118" s="8">
        <v>4222</v>
      </c>
      <c r="F118" s="8" t="s">
        <v>123</v>
      </c>
      <c r="G118" s="77">
        <v>0</v>
      </c>
      <c r="H118" s="45">
        <v>0</v>
      </c>
      <c r="I118" s="51">
        <v>0</v>
      </c>
      <c r="J118" s="77">
        <v>0</v>
      </c>
      <c r="K118" s="77">
        <v>0</v>
      </c>
    </row>
    <row r="119" spans="2:11" x14ac:dyDescent="0.25">
      <c r="B119" s="11"/>
      <c r="C119" s="11"/>
      <c r="D119" s="8"/>
      <c r="E119" s="8">
        <v>4223</v>
      </c>
      <c r="F119" s="8" t="s">
        <v>124</v>
      </c>
      <c r="G119" s="77">
        <v>4417.9399999999996</v>
      </c>
      <c r="H119" s="45">
        <v>22331.01</v>
      </c>
      <c r="I119" s="51">
        <v>23600</v>
      </c>
      <c r="J119" s="77">
        <v>18886.8</v>
      </c>
      <c r="K119" s="77">
        <v>18779.990000000002</v>
      </c>
    </row>
    <row r="120" spans="2:11" x14ac:dyDescent="0.25">
      <c r="B120" s="11"/>
      <c r="C120" s="11"/>
      <c r="D120" s="8"/>
      <c r="E120" s="8">
        <v>4224</v>
      </c>
      <c r="F120" s="8" t="s">
        <v>125</v>
      </c>
      <c r="G120" s="77">
        <v>66560.009999999995</v>
      </c>
      <c r="H120" s="45">
        <v>233942.54</v>
      </c>
      <c r="I120" s="51">
        <v>43536.25</v>
      </c>
      <c r="J120" s="77">
        <v>30463.42</v>
      </c>
      <c r="K120" s="77">
        <v>30234.41</v>
      </c>
    </row>
    <row r="121" spans="2:11" x14ac:dyDescent="0.25">
      <c r="B121" s="11"/>
      <c r="C121" s="11"/>
      <c r="D121" s="8"/>
      <c r="E121" s="8">
        <v>4227</v>
      </c>
      <c r="F121" s="8" t="s">
        <v>126</v>
      </c>
      <c r="G121" s="77">
        <v>3418.53</v>
      </c>
      <c r="H121" s="45">
        <v>0</v>
      </c>
      <c r="I121" s="51">
        <v>21000</v>
      </c>
      <c r="J121" s="77">
        <v>16428</v>
      </c>
      <c r="K121" s="77">
        <v>16340.32</v>
      </c>
    </row>
    <row r="122" spans="2:11" x14ac:dyDescent="0.25">
      <c r="B122" s="11"/>
      <c r="C122" s="11"/>
      <c r="D122" s="8">
        <v>423</v>
      </c>
      <c r="E122" s="8"/>
      <c r="F122" s="8" t="s">
        <v>127</v>
      </c>
      <c r="G122" s="45">
        <f>G123</f>
        <v>50472.24</v>
      </c>
      <c r="H122" s="45">
        <f t="shared" ref="H122:K122" si="57">H123</f>
        <v>0</v>
      </c>
      <c r="I122" s="51">
        <f t="shared" si="57"/>
        <v>40000</v>
      </c>
      <c r="J122" s="45">
        <f t="shared" si="57"/>
        <v>0</v>
      </c>
      <c r="K122" s="45">
        <f t="shared" si="57"/>
        <v>0</v>
      </c>
    </row>
    <row r="123" spans="2:11" x14ac:dyDescent="0.25">
      <c r="B123" s="11"/>
      <c r="C123" s="11"/>
      <c r="D123" s="8"/>
      <c r="E123" s="8">
        <v>4231</v>
      </c>
      <c r="F123" s="8" t="s">
        <v>76</v>
      </c>
      <c r="G123" s="77">
        <v>50472.24</v>
      </c>
      <c r="H123" s="45">
        <v>0</v>
      </c>
      <c r="I123" s="54">
        <v>40000</v>
      </c>
      <c r="J123" s="77">
        <v>0</v>
      </c>
      <c r="K123" s="77">
        <v>0</v>
      </c>
    </row>
    <row r="124" spans="2:11" x14ac:dyDescent="0.25">
      <c r="B124" s="11"/>
      <c r="C124" s="11"/>
      <c r="D124" s="8">
        <v>426</v>
      </c>
      <c r="E124" s="8"/>
      <c r="F124" s="8" t="s">
        <v>128</v>
      </c>
      <c r="G124" s="45">
        <f>G125</f>
        <v>4899.9399999999996</v>
      </c>
      <c r="H124" s="45">
        <f t="shared" ref="H124:K124" si="58">H125</f>
        <v>5800</v>
      </c>
      <c r="I124" s="51">
        <f t="shared" si="58"/>
        <v>2500</v>
      </c>
      <c r="J124" s="45">
        <f t="shared" si="58"/>
        <v>2750</v>
      </c>
      <c r="K124" s="45">
        <f t="shared" si="58"/>
        <v>2750</v>
      </c>
    </row>
    <row r="125" spans="2:11" x14ac:dyDescent="0.25">
      <c r="B125" s="11"/>
      <c r="C125" s="11"/>
      <c r="D125" s="8"/>
      <c r="E125" s="8">
        <v>4262</v>
      </c>
      <c r="F125" s="8" t="s">
        <v>129</v>
      </c>
      <c r="G125" s="77">
        <v>4899.9399999999996</v>
      </c>
      <c r="H125" s="45">
        <v>5800</v>
      </c>
      <c r="I125" s="51">
        <v>2500</v>
      </c>
      <c r="J125" s="77">
        <v>2750</v>
      </c>
      <c r="K125" s="77">
        <v>2750</v>
      </c>
    </row>
    <row r="126" spans="2:11" x14ac:dyDescent="0.25">
      <c r="B126" s="11"/>
      <c r="C126" s="11">
        <v>45</v>
      </c>
      <c r="D126" s="8"/>
      <c r="E126" s="8"/>
      <c r="F126" s="8" t="s">
        <v>130</v>
      </c>
      <c r="G126" s="45">
        <f>G127</f>
        <v>472313.53</v>
      </c>
      <c r="H126" s="45">
        <f t="shared" ref="H126:K126" si="59">H127</f>
        <v>254801.21</v>
      </c>
      <c r="I126" s="51">
        <f t="shared" si="59"/>
        <v>2197000</v>
      </c>
      <c r="J126" s="45">
        <f t="shared" si="59"/>
        <v>743493</v>
      </c>
      <c r="K126" s="45">
        <f t="shared" si="59"/>
        <v>262201</v>
      </c>
    </row>
    <row r="127" spans="2:11" x14ac:dyDescent="0.25">
      <c r="B127" s="11"/>
      <c r="C127" s="11"/>
      <c r="D127" s="8">
        <v>451</v>
      </c>
      <c r="E127" s="8"/>
      <c r="F127" s="8" t="s">
        <v>131</v>
      </c>
      <c r="G127" s="45">
        <f>G128</f>
        <v>472313.53</v>
      </c>
      <c r="H127" s="45">
        <f>H128</f>
        <v>254801.21</v>
      </c>
      <c r="I127" s="51">
        <f>I128</f>
        <v>2197000</v>
      </c>
      <c r="J127" s="45">
        <f>J128</f>
        <v>743493</v>
      </c>
      <c r="K127" s="45">
        <f>K128</f>
        <v>262201</v>
      </c>
    </row>
    <row r="128" spans="2:11" x14ac:dyDescent="0.25">
      <c r="B128" s="11"/>
      <c r="C128" s="11"/>
      <c r="D128" s="8"/>
      <c r="E128" s="8">
        <v>4511</v>
      </c>
      <c r="F128" s="8" t="s">
        <v>131</v>
      </c>
      <c r="G128" s="77">
        <v>472313.53</v>
      </c>
      <c r="H128" s="45">
        <v>254801.21</v>
      </c>
      <c r="I128" s="51">
        <v>2197000</v>
      </c>
      <c r="J128" s="77">
        <v>743493</v>
      </c>
      <c r="K128" s="77">
        <v>262201</v>
      </c>
    </row>
    <row r="129" spans="2:11" x14ac:dyDescent="0.25">
      <c r="B129" s="11">
        <v>5</v>
      </c>
      <c r="C129" s="11"/>
      <c r="D129" s="8"/>
      <c r="E129" s="8"/>
      <c r="F129" s="8" t="s">
        <v>10</v>
      </c>
      <c r="G129" s="45">
        <f>G130</f>
        <v>0</v>
      </c>
      <c r="H129" s="45">
        <f t="shared" ref="H129:K131" si="60">H130</f>
        <v>0</v>
      </c>
      <c r="I129" s="51">
        <f t="shared" si="60"/>
        <v>0</v>
      </c>
      <c r="J129" s="45">
        <f t="shared" si="60"/>
        <v>0</v>
      </c>
      <c r="K129" s="45">
        <f t="shared" si="60"/>
        <v>0</v>
      </c>
    </row>
    <row r="130" spans="2:11" x14ac:dyDescent="0.25">
      <c r="B130" s="11"/>
      <c r="C130" s="11">
        <v>54</v>
      </c>
      <c r="D130" s="8"/>
      <c r="E130" s="8"/>
      <c r="F130" s="8" t="s">
        <v>132</v>
      </c>
      <c r="G130" s="45">
        <v>0</v>
      </c>
      <c r="H130" s="45">
        <f t="shared" si="60"/>
        <v>0</v>
      </c>
      <c r="I130" s="51">
        <f t="shared" si="60"/>
        <v>0</v>
      </c>
      <c r="J130" s="45">
        <f t="shared" si="60"/>
        <v>0</v>
      </c>
      <c r="K130" s="45">
        <f t="shared" si="60"/>
        <v>0</v>
      </c>
    </row>
    <row r="131" spans="2:11" ht="38.25" x14ac:dyDescent="0.25">
      <c r="B131" s="11"/>
      <c r="C131" s="11"/>
      <c r="D131" s="8">
        <v>544</v>
      </c>
      <c r="E131" s="8"/>
      <c r="F131" s="27" t="s">
        <v>133</v>
      </c>
      <c r="G131" s="45">
        <f>G132</f>
        <v>0</v>
      </c>
      <c r="H131" s="45">
        <f t="shared" si="60"/>
        <v>0</v>
      </c>
      <c r="I131" s="51">
        <f t="shared" si="60"/>
        <v>0</v>
      </c>
      <c r="J131" s="45">
        <f t="shared" si="60"/>
        <v>0</v>
      </c>
      <c r="K131" s="45">
        <f t="shared" si="60"/>
        <v>0</v>
      </c>
    </row>
    <row r="132" spans="2:11" ht="25.5" x14ac:dyDescent="0.25">
      <c r="B132" s="11"/>
      <c r="C132" s="11"/>
      <c r="D132" s="8"/>
      <c r="E132" s="8">
        <v>5443</v>
      </c>
      <c r="F132" s="27" t="s">
        <v>134</v>
      </c>
      <c r="G132" s="45">
        <v>0</v>
      </c>
      <c r="H132" s="45">
        <v>0</v>
      </c>
      <c r="I132" s="54">
        <v>0</v>
      </c>
      <c r="J132" s="77">
        <v>0</v>
      </c>
      <c r="K132" s="77">
        <v>0</v>
      </c>
    </row>
  </sheetData>
  <mergeCells count="11">
    <mergeCell ref="B13:F13"/>
    <mergeCell ref="B56:F56"/>
    <mergeCell ref="B57:F57"/>
    <mergeCell ref="B7:K7"/>
    <mergeCell ref="B9:K9"/>
    <mergeCell ref="B11:K11"/>
    <mergeCell ref="B1:K1"/>
    <mergeCell ref="B2:K2"/>
    <mergeCell ref="B3:K3"/>
    <mergeCell ref="B5:K5"/>
    <mergeCell ref="B12:F12"/>
  </mergeCells>
  <pageMargins left="0.70866141732283472" right="0.70866141732283472" top="0.74803149606299213" bottom="0.74803149606299213" header="0.31496062992125984" footer="0.31496062992125984"/>
  <pageSetup paperSize="9" scale="63" firstPageNumber="2" fitToHeight="0" orientation="landscape" useFirstPageNumber="1" r:id="rId1"/>
  <headerFooter scaleWithDoc="0" alignWithMargins="0">
    <oddFooter>&amp;C&amp;P od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41"/>
  <sheetViews>
    <sheetView zoomScaleNormal="100" workbookViewId="0">
      <selection activeCell="L11" sqref="L11"/>
    </sheetView>
  </sheetViews>
  <sheetFormatPr defaultRowHeight="15" x14ac:dyDescent="0.25"/>
  <cols>
    <col min="2" max="2" width="37.7109375" customWidth="1"/>
    <col min="3" max="5" width="25.28515625" customWidth="1"/>
    <col min="6" max="7" width="20.42578125" customWidth="1"/>
    <col min="8" max="8" width="12.7109375" bestFit="1" customWidth="1"/>
  </cols>
  <sheetData>
    <row r="1" spans="2:11" ht="15.75" x14ac:dyDescent="0.25">
      <c r="B1" s="100" t="s">
        <v>50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2:11" ht="18" x14ac:dyDescent="0.25">
      <c r="B2" s="101" t="s">
        <v>51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2:11" ht="18" x14ac:dyDescent="0.25">
      <c r="B3" s="101" t="s">
        <v>280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2:11" ht="18" x14ac:dyDescent="0.25">
      <c r="B4" s="2"/>
      <c r="C4" s="2"/>
      <c r="D4" s="2"/>
      <c r="E4" s="2"/>
      <c r="F4" s="2"/>
      <c r="G4" s="2"/>
      <c r="H4" s="2"/>
      <c r="I4" s="2"/>
      <c r="J4" s="2"/>
    </row>
    <row r="5" spans="2:11" ht="18" customHeight="1" x14ac:dyDescent="0.25">
      <c r="B5" s="118"/>
      <c r="C5" s="118"/>
      <c r="D5" s="118"/>
      <c r="E5" s="118"/>
      <c r="F5" s="118"/>
      <c r="G5" s="118"/>
      <c r="H5" s="62"/>
      <c r="I5" s="62"/>
      <c r="J5" s="62"/>
      <c r="K5" s="62"/>
    </row>
    <row r="7" spans="2:11" ht="15.75" customHeight="1" x14ac:dyDescent="0.25">
      <c r="B7" s="118" t="s">
        <v>286</v>
      </c>
      <c r="C7" s="118"/>
      <c r="D7" s="118"/>
      <c r="E7" s="118"/>
      <c r="F7" s="118"/>
      <c r="G7" s="118"/>
    </row>
    <row r="8" spans="2:11" ht="9.75" customHeight="1" x14ac:dyDescent="0.25">
      <c r="B8" s="2"/>
      <c r="C8" s="2"/>
      <c r="D8" s="2"/>
      <c r="E8" s="2"/>
      <c r="F8" s="3"/>
      <c r="G8" s="3"/>
    </row>
    <row r="9" spans="2:11" ht="25.5" x14ac:dyDescent="0.25">
      <c r="B9" s="38" t="s">
        <v>7</v>
      </c>
      <c r="C9" s="38" t="s">
        <v>270</v>
      </c>
      <c r="D9" s="38" t="s">
        <v>271</v>
      </c>
      <c r="E9" s="38" t="s">
        <v>269</v>
      </c>
      <c r="F9" s="38" t="s">
        <v>272</v>
      </c>
      <c r="G9" s="38" t="s">
        <v>273</v>
      </c>
    </row>
    <row r="10" spans="2:11" x14ac:dyDescent="0.25">
      <c r="B10" s="38">
        <v>1</v>
      </c>
      <c r="C10" s="38">
        <v>2</v>
      </c>
      <c r="D10" s="38">
        <v>3</v>
      </c>
      <c r="E10" s="38">
        <v>4</v>
      </c>
      <c r="F10" s="38">
        <v>5</v>
      </c>
      <c r="G10" s="38">
        <v>5</v>
      </c>
    </row>
    <row r="11" spans="2:11" x14ac:dyDescent="0.25">
      <c r="B11" s="65" t="s">
        <v>33</v>
      </c>
      <c r="C11" s="66">
        <f>C12+C16+C18+C20+C23+C25</f>
        <v>11130610.779999999</v>
      </c>
      <c r="D11" s="66">
        <f t="shared" ref="D11:F11" si="0">D12+D16+D18+D20+D23+D25</f>
        <v>13307488</v>
      </c>
      <c r="E11" s="66">
        <f t="shared" si="0"/>
        <v>16373295</v>
      </c>
      <c r="F11" s="92">
        <f t="shared" si="0"/>
        <v>16085875</v>
      </c>
      <c r="G11" s="66">
        <f t="shared" ref="G11" si="1">G12+G16+G18+G20+G23+G25</f>
        <v>15601927</v>
      </c>
    </row>
    <row r="12" spans="2:11" x14ac:dyDescent="0.25">
      <c r="B12" s="7" t="s">
        <v>31</v>
      </c>
      <c r="C12" s="44">
        <f>C13+C14+C15</f>
        <v>835729.92000000004</v>
      </c>
      <c r="D12" s="44">
        <f t="shared" ref="D12:F12" si="2">D13+D14+D15</f>
        <v>960412</v>
      </c>
      <c r="E12" s="44">
        <f t="shared" si="2"/>
        <v>819720</v>
      </c>
      <c r="F12" s="93">
        <f t="shared" si="2"/>
        <v>634033</v>
      </c>
      <c r="G12" s="44">
        <f t="shared" ref="G12" si="3">G13+G14+G15</f>
        <v>630462</v>
      </c>
    </row>
    <row r="13" spans="2:11" x14ac:dyDescent="0.25">
      <c r="B13" s="30" t="s">
        <v>30</v>
      </c>
      <c r="C13" s="77">
        <v>232000</v>
      </c>
      <c r="D13" s="45">
        <v>262720</v>
      </c>
      <c r="E13" s="45">
        <v>177720</v>
      </c>
      <c r="F13" s="94">
        <v>195492</v>
      </c>
      <c r="G13" s="77">
        <v>195492</v>
      </c>
    </row>
    <row r="14" spans="2:11" x14ac:dyDescent="0.25">
      <c r="B14" s="29" t="s">
        <v>215</v>
      </c>
      <c r="C14" s="77">
        <v>597258</v>
      </c>
      <c r="D14" s="45">
        <v>697692</v>
      </c>
      <c r="E14" s="45">
        <v>642000</v>
      </c>
      <c r="F14" s="94">
        <v>438541</v>
      </c>
      <c r="G14" s="77">
        <v>434970</v>
      </c>
    </row>
    <row r="15" spans="2:11" x14ac:dyDescent="0.25">
      <c r="B15" s="29" t="s">
        <v>216</v>
      </c>
      <c r="C15" s="77">
        <v>6471.92</v>
      </c>
      <c r="D15" s="77">
        <v>0</v>
      </c>
      <c r="E15" s="45">
        <v>0</v>
      </c>
      <c r="F15" s="94">
        <v>0</v>
      </c>
      <c r="G15" s="77">
        <v>0</v>
      </c>
    </row>
    <row r="16" spans="2:11" x14ac:dyDescent="0.25">
      <c r="B16" s="63" t="s">
        <v>235</v>
      </c>
      <c r="C16" s="44">
        <f>C17</f>
        <v>1039821.56</v>
      </c>
      <c r="D16" s="44">
        <f t="shared" ref="D16:G16" si="4">D17</f>
        <v>1322400</v>
      </c>
      <c r="E16" s="44">
        <f t="shared" si="4"/>
        <v>1474000</v>
      </c>
      <c r="F16" s="93">
        <f t="shared" si="4"/>
        <v>1621400</v>
      </c>
      <c r="G16" s="44">
        <f t="shared" si="4"/>
        <v>1621400</v>
      </c>
    </row>
    <row r="17" spans="2:8" ht="25.5" x14ac:dyDescent="0.25">
      <c r="B17" s="28" t="s">
        <v>236</v>
      </c>
      <c r="C17" s="77">
        <v>1039821.56</v>
      </c>
      <c r="D17" s="77">
        <v>1322400</v>
      </c>
      <c r="E17" s="77">
        <v>1474000</v>
      </c>
      <c r="F17" s="94">
        <v>1621400</v>
      </c>
      <c r="G17" s="77">
        <v>1621400</v>
      </c>
    </row>
    <row r="18" spans="2:8" x14ac:dyDescent="0.25">
      <c r="B18" s="56" t="s">
        <v>237</v>
      </c>
      <c r="C18" s="44">
        <f>C19</f>
        <v>8972340.3499999996</v>
      </c>
      <c r="D18" s="44">
        <f t="shared" ref="D18:G18" si="5">D19</f>
        <v>10999546</v>
      </c>
      <c r="E18" s="44">
        <f t="shared" si="5"/>
        <v>12051274</v>
      </c>
      <c r="F18" s="93">
        <f t="shared" si="5"/>
        <v>13170535</v>
      </c>
      <c r="G18" s="44">
        <f t="shared" si="5"/>
        <v>13170535</v>
      </c>
    </row>
    <row r="19" spans="2:8" x14ac:dyDescent="0.25">
      <c r="B19" s="11" t="s">
        <v>238</v>
      </c>
      <c r="C19" s="79">
        <v>8972340.3499999996</v>
      </c>
      <c r="D19" s="77">
        <v>10999546</v>
      </c>
      <c r="E19" s="77">
        <v>12051274</v>
      </c>
      <c r="F19" s="79">
        <v>13170535</v>
      </c>
      <c r="G19" s="79">
        <v>13170535</v>
      </c>
      <c r="H19" s="70"/>
    </row>
    <row r="20" spans="2:8" x14ac:dyDescent="0.25">
      <c r="B20" s="64" t="s">
        <v>239</v>
      </c>
      <c r="C20" s="44">
        <f>C21+C22</f>
        <v>191594.94</v>
      </c>
      <c r="D20" s="44">
        <f t="shared" ref="D20:F20" si="6">D21+D22</f>
        <v>0</v>
      </c>
      <c r="E20" s="44">
        <f t="shared" si="6"/>
        <v>1999801</v>
      </c>
      <c r="F20" s="93">
        <f t="shared" si="6"/>
        <v>628557</v>
      </c>
      <c r="G20" s="44">
        <f t="shared" ref="G20" si="7">G21+G22</f>
        <v>148180</v>
      </c>
    </row>
    <row r="21" spans="2:8" x14ac:dyDescent="0.25">
      <c r="B21" s="28" t="s">
        <v>240</v>
      </c>
      <c r="C21" s="77">
        <v>24311.5</v>
      </c>
      <c r="D21" s="45">
        <v>0</v>
      </c>
      <c r="E21" s="48">
        <v>0</v>
      </c>
      <c r="F21" s="94">
        <v>0</v>
      </c>
      <c r="G21" s="77">
        <v>0</v>
      </c>
    </row>
    <row r="22" spans="2:8" ht="25.5" x14ac:dyDescent="0.25">
      <c r="B22" s="28" t="s">
        <v>241</v>
      </c>
      <c r="C22" s="77">
        <v>167283.44</v>
      </c>
      <c r="D22" s="45">
        <v>0</v>
      </c>
      <c r="E22" s="45">
        <v>1999801</v>
      </c>
      <c r="F22" s="94">
        <v>628557</v>
      </c>
      <c r="G22" s="77">
        <v>148180</v>
      </c>
    </row>
    <row r="23" spans="2:8" ht="38.25" x14ac:dyDescent="0.25">
      <c r="B23" s="64" t="s">
        <v>242</v>
      </c>
      <c r="C23" s="44">
        <f>C24</f>
        <v>91124.01</v>
      </c>
      <c r="D23" s="44">
        <f t="shared" ref="D23:G23" si="8">D24</f>
        <v>25130</v>
      </c>
      <c r="E23" s="44">
        <f t="shared" si="8"/>
        <v>28500</v>
      </c>
      <c r="F23" s="93">
        <f t="shared" si="8"/>
        <v>31350</v>
      </c>
      <c r="G23" s="44">
        <f t="shared" si="8"/>
        <v>31350</v>
      </c>
    </row>
    <row r="24" spans="2:8" ht="38.25" x14ac:dyDescent="0.25">
      <c r="B24" s="28" t="s">
        <v>243</v>
      </c>
      <c r="C24" s="77">
        <v>91124.01</v>
      </c>
      <c r="D24" s="77">
        <v>25130</v>
      </c>
      <c r="E24" s="77">
        <v>28500</v>
      </c>
      <c r="F24" s="94">
        <v>31350</v>
      </c>
      <c r="G24" s="77">
        <v>31350</v>
      </c>
    </row>
    <row r="25" spans="2:8" x14ac:dyDescent="0.25">
      <c r="B25" s="64" t="s">
        <v>244</v>
      </c>
      <c r="C25" s="44">
        <f>C26</f>
        <v>0</v>
      </c>
      <c r="D25" s="44">
        <f t="shared" ref="D25:G25" si="9">D26</f>
        <v>0</v>
      </c>
      <c r="E25" s="44">
        <f t="shared" si="9"/>
        <v>0</v>
      </c>
      <c r="F25" s="93">
        <f t="shared" si="9"/>
        <v>0</v>
      </c>
      <c r="G25" s="44">
        <f t="shared" si="9"/>
        <v>0</v>
      </c>
    </row>
    <row r="26" spans="2:8" x14ac:dyDescent="0.25">
      <c r="B26" s="28" t="s">
        <v>245</v>
      </c>
      <c r="C26" s="77">
        <v>0</v>
      </c>
      <c r="D26" s="45">
        <v>0</v>
      </c>
      <c r="E26" s="48">
        <v>0</v>
      </c>
      <c r="F26" s="94">
        <v>0</v>
      </c>
      <c r="G26" s="77">
        <v>0</v>
      </c>
    </row>
    <row r="27" spans="2:8" ht="8.25" customHeight="1" x14ac:dyDescent="0.25">
      <c r="B27" s="28"/>
      <c r="C27" s="45"/>
      <c r="D27" s="45"/>
      <c r="E27" s="48"/>
      <c r="F27" s="46"/>
      <c r="G27" s="46"/>
    </row>
    <row r="28" spans="2:8" ht="15.75" customHeight="1" x14ac:dyDescent="0.25">
      <c r="B28" s="65" t="s">
        <v>32</v>
      </c>
      <c r="C28" s="66">
        <f>C29+C33+C35+C37+C40</f>
        <v>11716585.75</v>
      </c>
      <c r="D28" s="66">
        <f t="shared" ref="D28:F28" si="10">D29+D33+D35+D37+D40</f>
        <v>12633133</v>
      </c>
      <c r="E28" s="66">
        <f t="shared" si="10"/>
        <v>15503615</v>
      </c>
      <c r="F28" s="66">
        <f t="shared" si="10"/>
        <v>15216195</v>
      </c>
      <c r="G28" s="66">
        <f t="shared" ref="G28" si="11">G29+G33+G35+G37+G40</f>
        <v>14732247</v>
      </c>
    </row>
    <row r="29" spans="2:8" ht="15.75" customHeight="1" x14ac:dyDescent="0.25">
      <c r="B29" s="7" t="s">
        <v>31</v>
      </c>
      <c r="C29" s="41">
        <f>C30+C31+C32</f>
        <v>835729.92000000004</v>
      </c>
      <c r="D29" s="41">
        <f t="shared" ref="D29:F29" si="12">D30+D31+D32</f>
        <v>960412</v>
      </c>
      <c r="E29" s="41">
        <f t="shared" si="12"/>
        <v>819720</v>
      </c>
      <c r="F29" s="41">
        <f t="shared" si="12"/>
        <v>634033</v>
      </c>
      <c r="G29" s="41">
        <f t="shared" ref="G29" si="13">G30+G31+G32</f>
        <v>630462</v>
      </c>
    </row>
    <row r="30" spans="2:8" x14ac:dyDescent="0.25">
      <c r="B30" s="30" t="s">
        <v>30</v>
      </c>
      <c r="C30" s="77">
        <v>232000</v>
      </c>
      <c r="D30" s="45">
        <v>262720</v>
      </c>
      <c r="E30" s="45">
        <v>177720</v>
      </c>
      <c r="F30" s="77">
        <v>195492</v>
      </c>
      <c r="G30" s="77">
        <v>195492</v>
      </c>
    </row>
    <row r="31" spans="2:8" x14ac:dyDescent="0.25">
      <c r="B31" s="29" t="s">
        <v>215</v>
      </c>
      <c r="C31" s="77">
        <v>597258</v>
      </c>
      <c r="D31" s="45">
        <v>697692</v>
      </c>
      <c r="E31" s="45">
        <v>642000</v>
      </c>
      <c r="F31" s="77">
        <v>438541</v>
      </c>
      <c r="G31" s="77">
        <v>434970</v>
      </c>
    </row>
    <row r="32" spans="2:8" x14ac:dyDescent="0.25">
      <c r="B32" s="29" t="s">
        <v>216</v>
      </c>
      <c r="C32" s="77">
        <v>6471.92</v>
      </c>
      <c r="D32" s="77">
        <v>0</v>
      </c>
      <c r="E32" s="45">
        <v>0</v>
      </c>
      <c r="F32" s="77">
        <v>0</v>
      </c>
      <c r="G32" s="77">
        <v>0</v>
      </c>
    </row>
    <row r="33" spans="2:7" x14ac:dyDescent="0.25">
      <c r="B33" s="63" t="s">
        <v>235</v>
      </c>
      <c r="C33" s="41">
        <f>C34</f>
        <v>1039821.56</v>
      </c>
      <c r="D33" s="41">
        <f t="shared" ref="D33:G33" si="14">D34</f>
        <v>1322400</v>
      </c>
      <c r="E33" s="41">
        <f t="shared" si="14"/>
        <v>1474000</v>
      </c>
      <c r="F33" s="41">
        <f t="shared" si="14"/>
        <v>1621400</v>
      </c>
      <c r="G33" s="41">
        <f t="shared" si="14"/>
        <v>1621400</v>
      </c>
    </row>
    <row r="34" spans="2:7" ht="25.5" x14ac:dyDescent="0.25">
      <c r="B34" s="28" t="s">
        <v>236</v>
      </c>
      <c r="C34" s="77">
        <v>1039821.56</v>
      </c>
      <c r="D34" s="77">
        <v>1322400</v>
      </c>
      <c r="E34" s="77">
        <v>1474000</v>
      </c>
      <c r="F34" s="77">
        <v>1621400</v>
      </c>
      <c r="G34" s="77">
        <v>1621400</v>
      </c>
    </row>
    <row r="35" spans="2:7" x14ac:dyDescent="0.25">
      <c r="B35" s="64" t="s">
        <v>237</v>
      </c>
      <c r="C35" s="41">
        <f>C36</f>
        <v>9558315.3200000003</v>
      </c>
      <c r="D35" s="41">
        <f t="shared" ref="D35:G35" si="15">D36</f>
        <v>10325191</v>
      </c>
      <c r="E35" s="41">
        <f t="shared" si="15"/>
        <v>11181594</v>
      </c>
      <c r="F35" s="41">
        <f t="shared" si="15"/>
        <v>12300855</v>
      </c>
      <c r="G35" s="41">
        <f t="shared" si="15"/>
        <v>12300855</v>
      </c>
    </row>
    <row r="36" spans="2:7" x14ac:dyDescent="0.25">
      <c r="B36" s="11" t="s">
        <v>238</v>
      </c>
      <c r="C36" s="77">
        <v>9558315.3200000003</v>
      </c>
      <c r="D36" s="77">
        <v>10325191</v>
      </c>
      <c r="E36" s="77">
        <v>11181594</v>
      </c>
      <c r="F36" s="77">
        <v>12300855</v>
      </c>
      <c r="G36" s="77">
        <v>12300855</v>
      </c>
    </row>
    <row r="37" spans="2:7" x14ac:dyDescent="0.25">
      <c r="B37" s="64" t="s">
        <v>239</v>
      </c>
      <c r="C37" s="44">
        <f>C38+C39</f>
        <v>191594.94</v>
      </c>
      <c r="D37" s="44">
        <f t="shared" ref="D37:F37" si="16">D38+D39</f>
        <v>0</v>
      </c>
      <c r="E37" s="44">
        <f t="shared" si="16"/>
        <v>1999801</v>
      </c>
      <c r="F37" s="41">
        <f t="shared" si="16"/>
        <v>628557</v>
      </c>
      <c r="G37" s="41">
        <f t="shared" ref="G37" si="17">G38+G39</f>
        <v>148180</v>
      </c>
    </row>
    <row r="38" spans="2:7" x14ac:dyDescent="0.25">
      <c r="B38" s="28" t="s">
        <v>240</v>
      </c>
      <c r="C38" s="77">
        <v>24311.5</v>
      </c>
      <c r="D38" s="45">
        <v>0</v>
      </c>
      <c r="E38" s="48">
        <v>0</v>
      </c>
      <c r="F38" s="77">
        <v>0</v>
      </c>
      <c r="G38" s="77">
        <v>0</v>
      </c>
    </row>
    <row r="39" spans="2:7" ht="25.5" x14ac:dyDescent="0.25">
      <c r="B39" s="28" t="s">
        <v>241</v>
      </c>
      <c r="C39" s="77">
        <v>167283.44</v>
      </c>
      <c r="D39" s="45">
        <v>0</v>
      </c>
      <c r="E39" s="45">
        <v>1999801</v>
      </c>
      <c r="F39" s="77">
        <v>628557</v>
      </c>
      <c r="G39" s="77">
        <v>148180</v>
      </c>
    </row>
    <row r="40" spans="2:7" ht="38.25" x14ac:dyDescent="0.25">
      <c r="B40" s="64" t="s">
        <v>242</v>
      </c>
      <c r="C40" s="44">
        <f>C41</f>
        <v>91124.01</v>
      </c>
      <c r="D40" s="44">
        <f t="shared" ref="D40:G40" si="18">D41</f>
        <v>25130</v>
      </c>
      <c r="E40" s="44">
        <f t="shared" si="18"/>
        <v>28500</v>
      </c>
      <c r="F40" s="44">
        <f t="shared" si="18"/>
        <v>31350</v>
      </c>
      <c r="G40" s="44">
        <f t="shared" si="18"/>
        <v>31350</v>
      </c>
    </row>
    <row r="41" spans="2:7" ht="38.25" x14ac:dyDescent="0.25">
      <c r="B41" s="28" t="s">
        <v>243</v>
      </c>
      <c r="C41" s="77">
        <v>91124.01</v>
      </c>
      <c r="D41" s="77">
        <v>25130</v>
      </c>
      <c r="E41" s="77">
        <v>28500</v>
      </c>
      <c r="F41" s="77">
        <v>31350</v>
      </c>
      <c r="G41" s="77">
        <v>31350</v>
      </c>
    </row>
  </sheetData>
  <mergeCells count="5">
    <mergeCell ref="B7:G7"/>
    <mergeCell ref="B1:K1"/>
    <mergeCell ref="B2:K2"/>
    <mergeCell ref="B3:K3"/>
    <mergeCell ref="B5:G5"/>
  </mergeCells>
  <pageMargins left="0.70866141732283472" right="0.70866141732283472" top="0.74803149606299213" bottom="0.74803149606299213" header="0.31496062992125984" footer="0.31496062992125984"/>
  <pageSetup paperSize="9" scale="61" firstPageNumber="5" fitToHeight="0" orientation="landscape" useFirstPageNumber="1" r:id="rId1"/>
  <headerFooter differentFirst="1">
    <oddFooter>&amp;C&amp;P od &amp;P</oddFooter>
    <firstFooter>&amp;C&amp;P od 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14"/>
  <sheetViews>
    <sheetView view="pageLayout" zoomScaleNormal="100" workbookViewId="0">
      <selection activeCell="E19" sqref="E19"/>
    </sheetView>
  </sheetViews>
  <sheetFormatPr defaultRowHeight="15" x14ac:dyDescent="0.25"/>
  <cols>
    <col min="2" max="2" width="37.7109375" customWidth="1"/>
    <col min="3" max="7" width="25.28515625" customWidth="1"/>
  </cols>
  <sheetData>
    <row r="1" spans="2:10" ht="15.75" x14ac:dyDescent="0.25">
      <c r="B1" s="100" t="s">
        <v>50</v>
      </c>
      <c r="C1" s="100"/>
      <c r="D1" s="100"/>
      <c r="E1" s="100"/>
      <c r="F1" s="100"/>
      <c r="G1" s="100"/>
      <c r="H1" s="100"/>
      <c r="I1" s="100"/>
      <c r="J1" s="100"/>
    </row>
    <row r="2" spans="2:10" ht="18" x14ac:dyDescent="0.25">
      <c r="B2" s="101" t="s">
        <v>51</v>
      </c>
      <c r="C2" s="101"/>
      <c r="D2" s="101"/>
      <c r="E2" s="101"/>
      <c r="F2" s="101"/>
      <c r="G2" s="101"/>
      <c r="H2" s="101"/>
      <c r="I2" s="101"/>
      <c r="J2" s="101"/>
    </row>
    <row r="3" spans="2:10" ht="18" customHeight="1" x14ac:dyDescent="0.25">
      <c r="B3" s="101" t="s">
        <v>280</v>
      </c>
      <c r="C3" s="101"/>
      <c r="D3" s="101"/>
      <c r="E3" s="101"/>
      <c r="F3" s="101"/>
      <c r="G3" s="101"/>
      <c r="H3" s="101"/>
      <c r="I3" s="101"/>
      <c r="J3" s="101"/>
    </row>
    <row r="4" spans="2:10" ht="18" x14ac:dyDescent="0.25">
      <c r="B4" s="2"/>
      <c r="C4" s="2"/>
      <c r="D4" s="2"/>
      <c r="E4" s="2"/>
      <c r="F4" s="2"/>
      <c r="G4" s="2"/>
      <c r="H4" s="2"/>
      <c r="I4" s="2"/>
    </row>
    <row r="5" spans="2:10" ht="18" customHeight="1" x14ac:dyDescent="0.25">
      <c r="B5" s="118"/>
      <c r="C5" s="118"/>
      <c r="D5" s="118"/>
      <c r="E5" s="118"/>
      <c r="F5" s="118"/>
      <c r="G5" s="62"/>
      <c r="H5" s="62"/>
      <c r="I5" s="62"/>
      <c r="J5" s="62"/>
    </row>
    <row r="6" spans="2:10" ht="18" customHeight="1" x14ac:dyDescent="0.25">
      <c r="B6" s="34"/>
      <c r="C6" s="34"/>
      <c r="D6" s="34"/>
      <c r="E6" s="34"/>
      <c r="F6" s="34"/>
      <c r="G6" s="34"/>
      <c r="H6" s="62"/>
      <c r="I6" s="62"/>
      <c r="J6" s="62"/>
    </row>
    <row r="7" spans="2:10" ht="15.75" customHeight="1" x14ac:dyDescent="0.25">
      <c r="B7" s="118" t="s">
        <v>287</v>
      </c>
      <c r="C7" s="118"/>
      <c r="D7" s="118"/>
      <c r="E7" s="118"/>
      <c r="F7" s="118"/>
      <c r="G7" s="118"/>
    </row>
    <row r="8" spans="2:10" ht="18" x14ac:dyDescent="0.25">
      <c r="B8" s="2"/>
      <c r="C8" s="2"/>
      <c r="D8" s="2"/>
      <c r="E8" s="2"/>
      <c r="F8" s="3"/>
      <c r="G8" s="3"/>
    </row>
    <row r="9" spans="2:10" ht="25.5" x14ac:dyDescent="0.25">
      <c r="B9" s="38" t="s">
        <v>7</v>
      </c>
      <c r="C9" s="38" t="s">
        <v>270</v>
      </c>
      <c r="D9" s="38" t="s">
        <v>271</v>
      </c>
      <c r="E9" s="38" t="s">
        <v>269</v>
      </c>
      <c r="F9" s="38" t="s">
        <v>272</v>
      </c>
      <c r="G9" s="38" t="s">
        <v>273</v>
      </c>
    </row>
    <row r="10" spans="2:10" x14ac:dyDescent="0.25">
      <c r="B10" s="38">
        <v>1</v>
      </c>
      <c r="C10" s="38">
        <v>2</v>
      </c>
      <c r="D10" s="38">
        <v>3</v>
      </c>
      <c r="E10" s="38">
        <v>4</v>
      </c>
      <c r="F10" s="38">
        <v>5</v>
      </c>
      <c r="G10" s="38">
        <v>5</v>
      </c>
    </row>
    <row r="11" spans="2:10" ht="15.75" customHeight="1" x14ac:dyDescent="0.25">
      <c r="B11" s="7" t="s">
        <v>32</v>
      </c>
      <c r="C11" s="45">
        <f>C12</f>
        <v>11716585.75</v>
      </c>
      <c r="D11" s="45">
        <f t="shared" ref="D11:G11" si="0">D12</f>
        <v>12633133</v>
      </c>
      <c r="E11" s="45">
        <f t="shared" si="0"/>
        <v>15503615</v>
      </c>
      <c r="F11" s="45">
        <f t="shared" si="0"/>
        <v>15216195</v>
      </c>
      <c r="G11" s="45">
        <f t="shared" si="0"/>
        <v>14732247</v>
      </c>
    </row>
    <row r="12" spans="2:10" ht="15.75" customHeight="1" x14ac:dyDescent="0.25">
      <c r="B12" s="49" t="s">
        <v>135</v>
      </c>
      <c r="C12" s="45">
        <f>C13</f>
        <v>11716585.75</v>
      </c>
      <c r="D12" s="45">
        <f t="shared" ref="D12:G12" si="1">D13</f>
        <v>12633133</v>
      </c>
      <c r="E12" s="45">
        <f t="shared" si="1"/>
        <v>15503615</v>
      </c>
      <c r="F12" s="45">
        <f t="shared" si="1"/>
        <v>15216195</v>
      </c>
      <c r="G12" s="45">
        <f t="shared" si="1"/>
        <v>14732247</v>
      </c>
    </row>
    <row r="13" spans="2:10" ht="25.5" x14ac:dyDescent="0.25">
      <c r="B13" s="13" t="s">
        <v>136</v>
      </c>
      <c r="C13" s="45">
        <v>11716585.75</v>
      </c>
      <c r="D13" s="45">
        <v>12633133</v>
      </c>
      <c r="E13" s="45">
        <v>15503615</v>
      </c>
      <c r="F13" s="77">
        <v>15216195</v>
      </c>
      <c r="G13" s="77">
        <v>14732247</v>
      </c>
    </row>
    <row r="14" spans="2:10" x14ac:dyDescent="0.25">
      <c r="B14" s="11" t="s">
        <v>16</v>
      </c>
      <c r="C14" s="5"/>
      <c r="D14" s="5"/>
      <c r="E14" s="6"/>
      <c r="F14" s="26"/>
      <c r="G14" s="26"/>
    </row>
  </sheetData>
  <mergeCells count="5">
    <mergeCell ref="B1:J1"/>
    <mergeCell ref="B2:J2"/>
    <mergeCell ref="B3:J3"/>
    <mergeCell ref="B5:F5"/>
    <mergeCell ref="B7:G7"/>
  </mergeCells>
  <pageMargins left="0.70866141732283472" right="0.70866141732283472" top="0.74803149606299213" bottom="0.74803149606299213" header="0.31496062992125984" footer="0.31496062992125984"/>
  <pageSetup paperSize="9" scale="65" firstPageNumber="6" orientation="landscape" useFirstPageNumber="1" r:id="rId1"/>
  <headerFooter>
    <oddFooter>&amp;C&amp;P od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4"/>
  <sheetViews>
    <sheetView view="pageLayout" topLeftCell="A16" zoomScaleNormal="100" workbookViewId="0">
      <selection activeCell="I9" sqref="I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1" width="25.28515625" customWidth="1"/>
  </cols>
  <sheetData>
    <row r="1" spans="2:11" ht="15.75" x14ac:dyDescent="0.25">
      <c r="B1" s="100" t="s">
        <v>50</v>
      </c>
      <c r="C1" s="100"/>
      <c r="D1" s="100"/>
      <c r="E1" s="100"/>
      <c r="F1" s="100"/>
      <c r="G1" s="100"/>
      <c r="H1" s="100"/>
      <c r="I1" s="100"/>
      <c r="J1" s="100"/>
    </row>
    <row r="2" spans="2:11" ht="18" x14ac:dyDescent="0.25">
      <c r="B2" s="101" t="s">
        <v>51</v>
      </c>
      <c r="C2" s="101"/>
      <c r="D2" s="101"/>
      <c r="E2" s="101"/>
      <c r="F2" s="101"/>
      <c r="G2" s="101"/>
      <c r="H2" s="101"/>
      <c r="I2" s="101"/>
      <c r="J2" s="101"/>
    </row>
    <row r="3" spans="2:11" ht="18" customHeight="1" x14ac:dyDescent="0.25">
      <c r="B3" s="101" t="s">
        <v>280</v>
      </c>
      <c r="C3" s="101"/>
      <c r="D3" s="101"/>
      <c r="E3" s="101"/>
      <c r="F3" s="101"/>
      <c r="G3" s="101"/>
      <c r="H3" s="101"/>
      <c r="I3" s="101"/>
      <c r="J3" s="101"/>
    </row>
    <row r="4" spans="2:11" ht="18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ht="18" customHeight="1" x14ac:dyDescent="0.25">
      <c r="B5" s="62"/>
      <c r="C5" s="62"/>
      <c r="D5" s="62"/>
      <c r="E5" s="62"/>
      <c r="F5" s="62"/>
      <c r="G5" s="62"/>
      <c r="H5" s="62"/>
      <c r="I5" s="62"/>
      <c r="J5" s="62"/>
    </row>
    <row r="8" spans="2:11" ht="15.75" x14ac:dyDescent="0.25">
      <c r="B8" s="130" t="s">
        <v>288</v>
      </c>
      <c r="C8" s="130"/>
      <c r="D8" s="130"/>
      <c r="E8" s="130"/>
      <c r="F8" s="130"/>
      <c r="G8" s="130"/>
      <c r="H8" s="130"/>
      <c r="I8" s="130"/>
      <c r="J8" s="130"/>
      <c r="K8" s="130"/>
    </row>
    <row r="9" spans="2:11" ht="18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2:11" ht="18" customHeight="1" x14ac:dyDescent="0.25">
      <c r="B10" s="118"/>
      <c r="C10" s="118"/>
      <c r="D10" s="118"/>
      <c r="E10" s="118"/>
      <c r="F10" s="118"/>
      <c r="G10" s="118"/>
      <c r="H10" s="118"/>
      <c r="I10" s="118"/>
      <c r="J10" s="118"/>
    </row>
    <row r="11" spans="2:11" ht="15.75" customHeight="1" x14ac:dyDescent="0.25">
      <c r="B11" s="118" t="s">
        <v>289</v>
      </c>
      <c r="C11" s="118"/>
      <c r="D11" s="118"/>
      <c r="E11" s="118"/>
      <c r="F11" s="118"/>
      <c r="G11" s="118"/>
      <c r="H11" s="118"/>
      <c r="I11" s="118"/>
      <c r="J11" s="118"/>
      <c r="K11" s="118"/>
    </row>
    <row r="12" spans="2:11" ht="18" x14ac:dyDescent="0.25">
      <c r="B12" s="2"/>
      <c r="C12" s="2"/>
      <c r="D12" s="2"/>
      <c r="E12" s="2"/>
      <c r="F12" s="2"/>
      <c r="G12" s="2"/>
      <c r="H12" s="2"/>
      <c r="I12" s="2"/>
      <c r="J12" s="3"/>
      <c r="K12" s="3"/>
    </row>
    <row r="13" spans="2:11" ht="25.5" customHeight="1" x14ac:dyDescent="0.25">
      <c r="B13" s="127" t="s">
        <v>7</v>
      </c>
      <c r="C13" s="128"/>
      <c r="D13" s="128"/>
      <c r="E13" s="128"/>
      <c r="F13" s="129"/>
      <c r="G13" s="38" t="s">
        <v>270</v>
      </c>
      <c r="H13" s="38" t="s">
        <v>271</v>
      </c>
      <c r="I13" s="38" t="s">
        <v>269</v>
      </c>
      <c r="J13" s="38" t="s">
        <v>272</v>
      </c>
      <c r="K13" s="38" t="s">
        <v>273</v>
      </c>
    </row>
    <row r="14" spans="2:11" x14ac:dyDescent="0.25">
      <c r="B14" s="127">
        <v>1</v>
      </c>
      <c r="C14" s="128"/>
      <c r="D14" s="128"/>
      <c r="E14" s="128"/>
      <c r="F14" s="129"/>
      <c r="G14" s="39">
        <v>2</v>
      </c>
      <c r="H14" s="39">
        <v>3</v>
      </c>
      <c r="I14" s="39">
        <v>4</v>
      </c>
      <c r="J14" s="39">
        <v>5</v>
      </c>
      <c r="K14" s="39">
        <v>5</v>
      </c>
    </row>
    <row r="15" spans="2:11" ht="25.5" x14ac:dyDescent="0.25">
      <c r="B15" s="7">
        <v>8</v>
      </c>
      <c r="C15" s="7"/>
      <c r="D15" s="7"/>
      <c r="E15" s="7"/>
      <c r="F15" s="7" t="s">
        <v>9</v>
      </c>
      <c r="G15" s="5">
        <f>G16</f>
        <v>0</v>
      </c>
      <c r="H15" s="5">
        <f t="shared" ref="H15:K15" si="0">H16</f>
        <v>0</v>
      </c>
      <c r="I15" s="5">
        <f t="shared" si="0"/>
        <v>0</v>
      </c>
      <c r="J15" s="5">
        <f t="shared" si="0"/>
        <v>0</v>
      </c>
      <c r="K15" s="5">
        <f t="shared" si="0"/>
        <v>0</v>
      </c>
    </row>
    <row r="16" spans="2:11" x14ac:dyDescent="0.25">
      <c r="B16" s="7"/>
      <c r="C16" s="11">
        <v>84</v>
      </c>
      <c r="D16" s="11"/>
      <c r="E16" s="11"/>
      <c r="F16" s="11" t="s">
        <v>14</v>
      </c>
      <c r="G16" s="5">
        <f>G17</f>
        <v>0</v>
      </c>
      <c r="H16" s="5">
        <f t="shared" ref="H16:K16" si="1">H17</f>
        <v>0</v>
      </c>
      <c r="I16" s="5">
        <f t="shared" si="1"/>
        <v>0</v>
      </c>
      <c r="J16" s="5">
        <f t="shared" si="1"/>
        <v>0</v>
      </c>
      <c r="K16" s="5">
        <f t="shared" si="1"/>
        <v>0</v>
      </c>
    </row>
    <row r="17" spans="2:11" ht="51" x14ac:dyDescent="0.25">
      <c r="B17" s="8"/>
      <c r="C17" s="8"/>
      <c r="D17" s="8">
        <v>841</v>
      </c>
      <c r="E17" s="8"/>
      <c r="F17" s="27" t="s">
        <v>34</v>
      </c>
      <c r="G17" s="5">
        <f>G18</f>
        <v>0</v>
      </c>
      <c r="H17" s="5">
        <f t="shared" ref="H17:K17" si="2">H18</f>
        <v>0</v>
      </c>
      <c r="I17" s="5">
        <f t="shared" si="2"/>
        <v>0</v>
      </c>
      <c r="J17" s="5">
        <f t="shared" si="2"/>
        <v>0</v>
      </c>
      <c r="K17" s="5">
        <f t="shared" si="2"/>
        <v>0</v>
      </c>
    </row>
    <row r="18" spans="2:11" ht="25.5" x14ac:dyDescent="0.25">
      <c r="B18" s="8"/>
      <c r="C18" s="8"/>
      <c r="D18" s="8"/>
      <c r="E18" s="8">
        <v>8413</v>
      </c>
      <c r="F18" s="27" t="s">
        <v>35</v>
      </c>
      <c r="G18" s="5">
        <v>0</v>
      </c>
      <c r="H18" s="5">
        <v>0</v>
      </c>
      <c r="I18" s="5">
        <v>0</v>
      </c>
      <c r="J18" s="26">
        <v>0</v>
      </c>
      <c r="K18" s="26">
        <v>0</v>
      </c>
    </row>
    <row r="19" spans="2:11" x14ac:dyDescent="0.25">
      <c r="B19" s="8"/>
      <c r="C19" s="8"/>
      <c r="D19" s="8"/>
      <c r="E19" s="9" t="s">
        <v>22</v>
      </c>
      <c r="F19" s="13"/>
      <c r="G19" s="5"/>
      <c r="H19" s="5"/>
      <c r="I19" s="5"/>
      <c r="J19" s="26"/>
      <c r="K19" s="26"/>
    </row>
    <row r="20" spans="2:11" ht="25.5" x14ac:dyDescent="0.25">
      <c r="B20" s="10">
        <v>5</v>
      </c>
      <c r="C20" s="10"/>
      <c r="D20" s="10"/>
      <c r="E20" s="10"/>
      <c r="F20" s="19" t="s">
        <v>10</v>
      </c>
      <c r="G20" s="5">
        <f>G21</f>
        <v>0</v>
      </c>
      <c r="H20" s="5">
        <f t="shared" ref="H20:K20" si="3">H21</f>
        <v>0</v>
      </c>
      <c r="I20" s="5">
        <f t="shared" si="3"/>
        <v>0</v>
      </c>
      <c r="J20" s="5">
        <f t="shared" si="3"/>
        <v>0</v>
      </c>
      <c r="K20" s="5">
        <f t="shared" si="3"/>
        <v>0</v>
      </c>
    </row>
    <row r="21" spans="2:11" ht="25.5" x14ac:dyDescent="0.25">
      <c r="B21" s="11"/>
      <c r="C21" s="11">
        <v>54</v>
      </c>
      <c r="D21" s="11"/>
      <c r="E21" s="11"/>
      <c r="F21" s="20" t="s">
        <v>15</v>
      </c>
      <c r="G21" s="5">
        <f>G22</f>
        <v>0</v>
      </c>
      <c r="H21" s="5">
        <f t="shared" ref="H21:K21" si="4">H22</f>
        <v>0</v>
      </c>
      <c r="I21" s="5">
        <f t="shared" si="4"/>
        <v>0</v>
      </c>
      <c r="J21" s="5">
        <f t="shared" si="4"/>
        <v>0</v>
      </c>
      <c r="K21" s="5">
        <f t="shared" si="4"/>
        <v>0</v>
      </c>
    </row>
    <row r="22" spans="2:11" ht="63.75" x14ac:dyDescent="0.25">
      <c r="B22" s="11"/>
      <c r="C22" s="11"/>
      <c r="D22" s="11">
        <v>541</v>
      </c>
      <c r="E22" s="27"/>
      <c r="F22" s="27" t="s">
        <v>36</v>
      </c>
      <c r="G22" s="5">
        <f>G23</f>
        <v>0</v>
      </c>
      <c r="H22" s="5">
        <f t="shared" ref="H22:K22" si="5">H23</f>
        <v>0</v>
      </c>
      <c r="I22" s="5">
        <f t="shared" si="5"/>
        <v>0</v>
      </c>
      <c r="J22" s="5">
        <f t="shared" si="5"/>
        <v>0</v>
      </c>
      <c r="K22" s="5">
        <f t="shared" si="5"/>
        <v>0</v>
      </c>
    </row>
    <row r="23" spans="2:11" ht="38.25" x14ac:dyDescent="0.25">
      <c r="B23" s="11"/>
      <c r="C23" s="11"/>
      <c r="D23" s="11"/>
      <c r="E23" s="27">
        <v>5413</v>
      </c>
      <c r="F23" s="27" t="s">
        <v>37</v>
      </c>
      <c r="G23" s="5">
        <v>0</v>
      </c>
      <c r="H23" s="5">
        <v>0</v>
      </c>
      <c r="I23" s="6">
        <v>0</v>
      </c>
      <c r="J23" s="26">
        <v>0</v>
      </c>
      <c r="K23" s="26">
        <v>0</v>
      </c>
    </row>
    <row r="24" spans="2:11" x14ac:dyDescent="0.25">
      <c r="B24" s="12" t="s">
        <v>16</v>
      </c>
      <c r="C24" s="10"/>
      <c r="D24" s="10"/>
      <c r="E24" s="10"/>
      <c r="F24" s="19" t="s">
        <v>22</v>
      </c>
      <c r="G24" s="5"/>
      <c r="H24" s="5"/>
      <c r="I24" s="5"/>
      <c r="J24" s="26"/>
      <c r="K24" s="26"/>
    </row>
  </sheetData>
  <mergeCells count="8">
    <mergeCell ref="B13:F13"/>
    <mergeCell ref="B10:J10"/>
    <mergeCell ref="B14:F14"/>
    <mergeCell ref="B1:J1"/>
    <mergeCell ref="B2:J2"/>
    <mergeCell ref="B3:J3"/>
    <mergeCell ref="B11:K11"/>
    <mergeCell ref="B8:K8"/>
  </mergeCells>
  <pageMargins left="0.70866141732283472" right="0.70866141732283472" top="0.74803149606299213" bottom="0.74803149606299213" header="0.31496062992125984" footer="0.31496062992125984"/>
  <pageSetup paperSize="9" scale="68" firstPageNumber="7" fitToHeight="0" orientation="landscape" useFirstPageNumber="1" r:id="rId1"/>
  <headerFooter>
    <oddFooter>&amp;C&amp;P od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J13"/>
  <sheetViews>
    <sheetView view="pageLayout" zoomScaleNormal="100" workbookViewId="0">
      <selection activeCell="B3" sqref="B3:J3"/>
    </sheetView>
  </sheetViews>
  <sheetFormatPr defaultRowHeight="15" x14ac:dyDescent="0.25"/>
  <cols>
    <col min="2" max="2" width="37.7109375" customWidth="1"/>
    <col min="3" max="7" width="25.28515625" customWidth="1"/>
  </cols>
  <sheetData>
    <row r="1" spans="2:10" ht="15.75" x14ac:dyDescent="0.25">
      <c r="B1" s="100" t="s">
        <v>50</v>
      </c>
      <c r="C1" s="100"/>
      <c r="D1" s="100"/>
      <c r="E1" s="100"/>
      <c r="F1" s="100"/>
      <c r="G1" s="100"/>
      <c r="H1" s="100"/>
      <c r="I1" s="100"/>
      <c r="J1" s="100"/>
    </row>
    <row r="2" spans="2:10" ht="18" x14ac:dyDescent="0.25">
      <c r="B2" s="101" t="s">
        <v>51</v>
      </c>
      <c r="C2" s="101"/>
      <c r="D2" s="101"/>
      <c r="E2" s="101"/>
      <c r="F2" s="101"/>
      <c r="G2" s="101"/>
      <c r="H2" s="101"/>
      <c r="I2" s="101"/>
      <c r="J2" s="101"/>
    </row>
    <row r="3" spans="2:10" ht="18" customHeight="1" x14ac:dyDescent="0.25">
      <c r="B3" s="101" t="s">
        <v>280</v>
      </c>
      <c r="C3" s="101"/>
      <c r="D3" s="101"/>
      <c r="E3" s="101"/>
      <c r="F3" s="101"/>
      <c r="G3" s="101"/>
      <c r="H3" s="101"/>
      <c r="I3" s="101"/>
      <c r="J3" s="101"/>
    </row>
    <row r="4" spans="2:10" ht="18" x14ac:dyDescent="0.25">
      <c r="B4" s="2"/>
      <c r="C4" s="2"/>
      <c r="D4" s="2"/>
      <c r="E4" s="2"/>
      <c r="F4" s="2"/>
      <c r="G4" s="2"/>
      <c r="H4" s="2"/>
      <c r="I4" s="2"/>
    </row>
    <row r="5" spans="2:10" ht="18" customHeight="1" x14ac:dyDescent="0.25">
      <c r="B5" s="62"/>
      <c r="C5" s="62"/>
      <c r="D5" s="62"/>
      <c r="E5" s="62"/>
      <c r="F5" s="62"/>
      <c r="G5" s="62"/>
      <c r="H5" s="62"/>
      <c r="I5" s="62"/>
      <c r="J5" s="62"/>
    </row>
    <row r="7" spans="2:10" ht="18" x14ac:dyDescent="0.25">
      <c r="B7" s="2"/>
      <c r="C7" s="2"/>
      <c r="D7" s="2"/>
      <c r="E7" s="2"/>
      <c r="F7" s="3"/>
      <c r="G7" s="3"/>
    </row>
    <row r="8" spans="2:10" ht="15.75" customHeight="1" x14ac:dyDescent="0.25">
      <c r="B8" s="118" t="s">
        <v>290</v>
      </c>
      <c r="C8" s="118"/>
      <c r="D8" s="118"/>
      <c r="E8" s="118"/>
      <c r="F8" s="118"/>
      <c r="G8" s="118"/>
    </row>
    <row r="9" spans="2:10" ht="18" x14ac:dyDescent="0.25">
      <c r="B9" s="2"/>
      <c r="C9" s="2"/>
      <c r="D9" s="2"/>
      <c r="E9" s="2"/>
      <c r="F9" s="3"/>
      <c r="G9" s="3"/>
    </row>
    <row r="10" spans="2:10" ht="25.5" x14ac:dyDescent="0.25">
      <c r="B10" s="38" t="s">
        <v>7</v>
      </c>
      <c r="C10" s="38" t="s">
        <v>270</v>
      </c>
      <c r="D10" s="38" t="s">
        <v>271</v>
      </c>
      <c r="E10" s="38" t="s">
        <v>269</v>
      </c>
      <c r="F10" s="38" t="s">
        <v>272</v>
      </c>
      <c r="G10" s="38" t="s">
        <v>273</v>
      </c>
    </row>
    <row r="11" spans="2:10" x14ac:dyDescent="0.25"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5</v>
      </c>
    </row>
    <row r="12" spans="2:10" x14ac:dyDescent="0.25">
      <c r="B12" s="7" t="s">
        <v>38</v>
      </c>
      <c r="C12" s="5">
        <v>0</v>
      </c>
      <c r="D12" s="5">
        <v>0</v>
      </c>
      <c r="E12" s="6">
        <v>0</v>
      </c>
      <c r="F12" s="26">
        <v>0</v>
      </c>
      <c r="G12" s="26">
        <v>0</v>
      </c>
    </row>
    <row r="13" spans="2:10" ht="15.75" customHeight="1" x14ac:dyDescent="0.25">
      <c r="B13" s="7" t="s">
        <v>39</v>
      </c>
      <c r="C13" s="5">
        <v>0</v>
      </c>
      <c r="D13" s="5">
        <v>0</v>
      </c>
      <c r="E13" s="6">
        <v>0</v>
      </c>
      <c r="F13" s="26">
        <v>0</v>
      </c>
      <c r="G13" s="26">
        <v>0</v>
      </c>
    </row>
  </sheetData>
  <mergeCells count="4">
    <mergeCell ref="B1:J1"/>
    <mergeCell ref="B2:J2"/>
    <mergeCell ref="B3:J3"/>
    <mergeCell ref="B8:G8"/>
  </mergeCells>
  <pageMargins left="0.70866141732283472" right="0.70866141732283472" top="0.74803149606299213" bottom="0.74803149606299213" header="0.31496062992125984" footer="0.31496062992125984"/>
  <pageSetup paperSize="9" scale="65" firstPageNumber="8" fitToHeight="0" orientation="landscape" useFirstPageNumber="1" r:id="rId1"/>
  <headerFooter>
    <oddFooter>&amp;C&amp;P od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184"/>
  <sheetViews>
    <sheetView tabSelected="1" view="pageLayout" topLeftCell="A136" zoomScaleNormal="100" workbookViewId="0">
      <selection activeCell="F17" sqref="F17"/>
    </sheetView>
  </sheetViews>
  <sheetFormatPr defaultRowHeight="15" x14ac:dyDescent="0.25"/>
  <cols>
    <col min="2" max="2" width="37.7109375" customWidth="1"/>
    <col min="3" max="3" width="24.28515625" bestFit="1" customWidth="1"/>
    <col min="4" max="7" width="25.28515625" customWidth="1"/>
    <col min="8" max="8" width="10.140625" bestFit="1" customWidth="1"/>
  </cols>
  <sheetData>
    <row r="1" spans="2:10" ht="15.75" x14ac:dyDescent="0.25">
      <c r="B1" s="100" t="s">
        <v>50</v>
      </c>
      <c r="C1" s="100"/>
      <c r="D1" s="100"/>
      <c r="E1" s="100"/>
      <c r="F1" s="100"/>
      <c r="G1" s="100"/>
      <c r="H1" s="100"/>
      <c r="I1" s="100"/>
      <c r="J1" s="100"/>
    </row>
    <row r="2" spans="2:10" ht="18" x14ac:dyDescent="0.25">
      <c r="B2" s="101" t="s">
        <v>51</v>
      </c>
      <c r="C2" s="101"/>
      <c r="D2" s="101"/>
      <c r="E2" s="101"/>
      <c r="F2" s="101"/>
      <c r="G2" s="101"/>
      <c r="H2" s="101"/>
      <c r="I2" s="101"/>
      <c r="J2" s="101"/>
    </row>
    <row r="3" spans="2:10" ht="18" x14ac:dyDescent="0.25">
      <c r="B3" s="101" t="s">
        <v>280</v>
      </c>
      <c r="C3" s="101"/>
      <c r="D3" s="101"/>
      <c r="E3" s="101"/>
      <c r="F3" s="101"/>
      <c r="G3" s="101"/>
      <c r="H3" s="101"/>
      <c r="I3" s="101"/>
      <c r="J3" s="101"/>
    </row>
    <row r="8" spans="2:10" ht="18" x14ac:dyDescent="0.25">
      <c r="B8" s="131"/>
      <c r="C8" s="131"/>
      <c r="D8" s="131"/>
      <c r="E8" s="131"/>
      <c r="F8" s="131"/>
      <c r="G8" s="131"/>
    </row>
    <row r="9" spans="2:10" ht="15.75" customHeight="1" x14ac:dyDescent="0.25">
      <c r="B9" s="118" t="s">
        <v>11</v>
      </c>
      <c r="C9" s="118"/>
      <c r="D9" s="118"/>
      <c r="E9" s="118"/>
      <c r="F9" s="118"/>
      <c r="G9" s="118"/>
    </row>
    <row r="10" spans="2:10" ht="18" x14ac:dyDescent="0.25">
      <c r="B10" s="2"/>
      <c r="C10" s="2"/>
      <c r="D10" s="2"/>
      <c r="E10" s="2"/>
      <c r="F10" s="3"/>
      <c r="G10" s="3"/>
    </row>
    <row r="11" spans="2:10" ht="25.5" customHeight="1" x14ac:dyDescent="0.25">
      <c r="B11" s="38" t="s">
        <v>137</v>
      </c>
      <c r="C11" s="38" t="s">
        <v>270</v>
      </c>
      <c r="D11" s="38" t="s">
        <v>271</v>
      </c>
      <c r="E11" s="38" t="s">
        <v>269</v>
      </c>
      <c r="F11" s="38" t="s">
        <v>272</v>
      </c>
      <c r="G11" s="38" t="s">
        <v>273</v>
      </c>
    </row>
    <row r="12" spans="2:10" x14ac:dyDescent="0.25">
      <c r="B12" s="38">
        <v>1</v>
      </c>
      <c r="C12" s="38">
        <v>2</v>
      </c>
      <c r="D12" s="38">
        <v>3</v>
      </c>
      <c r="E12" s="38">
        <v>4</v>
      </c>
      <c r="F12" s="38">
        <v>5</v>
      </c>
      <c r="G12" s="38">
        <v>6</v>
      </c>
    </row>
    <row r="13" spans="2:10" x14ac:dyDescent="0.25">
      <c r="B13" s="7" t="s">
        <v>33</v>
      </c>
      <c r="C13" s="44">
        <f>C14+C23+C30+C35+C40+C46</f>
        <v>11130610.779999999</v>
      </c>
      <c r="D13" s="44">
        <f>D14+D23+D30+D35+D40+D46</f>
        <v>13307488</v>
      </c>
      <c r="E13" s="44">
        <f>E14+E23+E30+E35+E40+E46</f>
        <v>16373295</v>
      </c>
      <c r="F13" s="44">
        <f>F14+F23+F30+F35+F40+F46</f>
        <v>16085875</v>
      </c>
      <c r="G13" s="44">
        <f>G14+G23+G30+G35+G40+G46</f>
        <v>15601927</v>
      </c>
    </row>
    <row r="14" spans="2:10" x14ac:dyDescent="0.25">
      <c r="B14" s="7" t="s">
        <v>138</v>
      </c>
      <c r="C14" s="44">
        <f>C15+C18+C21</f>
        <v>835729.92000000004</v>
      </c>
      <c r="D14" s="44">
        <f t="shared" ref="D14:F14" si="0">D15+D18+D21</f>
        <v>960412</v>
      </c>
      <c r="E14" s="44">
        <f t="shared" si="0"/>
        <v>819720</v>
      </c>
      <c r="F14" s="44">
        <f t="shared" si="0"/>
        <v>634033</v>
      </c>
      <c r="G14" s="44">
        <f t="shared" ref="G14" si="1">G15+G18+G21</f>
        <v>630462</v>
      </c>
    </row>
    <row r="15" spans="2:10" x14ac:dyDescent="0.25">
      <c r="B15" s="50" t="s">
        <v>139</v>
      </c>
      <c r="C15" s="44">
        <f>C16+C17</f>
        <v>232000</v>
      </c>
      <c r="D15" s="44">
        <f t="shared" ref="D15:F15" si="2">D16+D17</f>
        <v>262720</v>
      </c>
      <c r="E15" s="44">
        <f t="shared" si="2"/>
        <v>177720</v>
      </c>
      <c r="F15" s="44">
        <f t="shared" si="2"/>
        <v>195492</v>
      </c>
      <c r="G15" s="44">
        <f t="shared" ref="G15" si="3">G16+G17</f>
        <v>195492</v>
      </c>
    </row>
    <row r="16" spans="2:10" ht="25.5" x14ac:dyDescent="0.25">
      <c r="B16" s="30" t="s">
        <v>140</v>
      </c>
      <c r="C16" s="77">
        <v>232000</v>
      </c>
      <c r="D16" s="45">
        <v>262720</v>
      </c>
      <c r="E16" s="45">
        <v>177720</v>
      </c>
      <c r="F16" s="45">
        <v>195492</v>
      </c>
      <c r="G16" s="45">
        <v>195492</v>
      </c>
    </row>
    <row r="17" spans="2:7" ht="38.25" x14ac:dyDescent="0.25">
      <c r="B17" s="30" t="s">
        <v>141</v>
      </c>
      <c r="C17" s="77">
        <v>0</v>
      </c>
      <c r="D17" s="45">
        <v>0</v>
      </c>
      <c r="E17" s="45">
        <v>0</v>
      </c>
      <c r="F17" s="77">
        <v>0</v>
      </c>
      <c r="G17" s="77">
        <v>0</v>
      </c>
    </row>
    <row r="18" spans="2:7" ht="25.5" x14ac:dyDescent="0.25">
      <c r="B18" s="50" t="s">
        <v>142</v>
      </c>
      <c r="C18" s="44">
        <f>C19+C20</f>
        <v>597258</v>
      </c>
      <c r="D18" s="44">
        <f t="shared" ref="D18:F18" si="4">D19+D20</f>
        <v>697692</v>
      </c>
      <c r="E18" s="44">
        <f t="shared" si="4"/>
        <v>642000</v>
      </c>
      <c r="F18" s="44">
        <f t="shared" si="4"/>
        <v>438541</v>
      </c>
      <c r="G18" s="44">
        <f t="shared" ref="G18" si="5">G19+G20</f>
        <v>434970</v>
      </c>
    </row>
    <row r="19" spans="2:7" ht="25.5" x14ac:dyDescent="0.25">
      <c r="B19" s="30" t="s">
        <v>140</v>
      </c>
      <c r="C19" s="77">
        <v>134526.63</v>
      </c>
      <c r="D19" s="77">
        <v>126855.42</v>
      </c>
      <c r="E19" s="77">
        <v>122475</v>
      </c>
      <c r="F19" s="77">
        <v>83651</v>
      </c>
      <c r="G19" s="77">
        <v>82980</v>
      </c>
    </row>
    <row r="20" spans="2:7" ht="38.25" x14ac:dyDescent="0.25">
      <c r="B20" s="30" t="s">
        <v>143</v>
      </c>
      <c r="C20" s="77">
        <v>462731.37</v>
      </c>
      <c r="D20" s="77">
        <v>570836.57999999996</v>
      </c>
      <c r="E20" s="77">
        <v>519525</v>
      </c>
      <c r="F20" s="77">
        <v>354890</v>
      </c>
      <c r="G20" s="77">
        <v>351990</v>
      </c>
    </row>
    <row r="21" spans="2:7" ht="25.5" x14ac:dyDescent="0.25">
      <c r="B21" s="50" t="s">
        <v>144</v>
      </c>
      <c r="C21" s="44">
        <f>C22</f>
        <v>6471.92</v>
      </c>
      <c r="D21" s="44">
        <f t="shared" ref="D21:G21" si="6">D22</f>
        <v>0</v>
      </c>
      <c r="E21" s="44">
        <f t="shared" si="6"/>
        <v>0</v>
      </c>
      <c r="F21" s="44">
        <f t="shared" si="6"/>
        <v>0</v>
      </c>
      <c r="G21" s="44">
        <f t="shared" si="6"/>
        <v>0</v>
      </c>
    </row>
    <row r="22" spans="2:7" ht="38.25" x14ac:dyDescent="0.25">
      <c r="B22" s="30" t="s">
        <v>143</v>
      </c>
      <c r="C22" s="77">
        <v>6471.92</v>
      </c>
      <c r="D22" s="45">
        <v>0</v>
      </c>
      <c r="E22" s="45">
        <v>0</v>
      </c>
      <c r="F22" s="77">
        <v>0</v>
      </c>
      <c r="G22" s="77">
        <v>0</v>
      </c>
    </row>
    <row r="23" spans="2:7" x14ac:dyDescent="0.25">
      <c r="B23" s="50" t="s">
        <v>246</v>
      </c>
      <c r="C23" s="44">
        <f>C24</f>
        <v>1039821.56</v>
      </c>
      <c r="D23" s="44">
        <f t="shared" ref="D23:G23" si="7">D24</f>
        <v>1322400</v>
      </c>
      <c r="E23" s="44">
        <f t="shared" si="7"/>
        <v>1474000</v>
      </c>
      <c r="F23" s="44">
        <f t="shared" si="7"/>
        <v>1621400</v>
      </c>
      <c r="G23" s="44">
        <f t="shared" si="7"/>
        <v>1621400</v>
      </c>
    </row>
    <row r="24" spans="2:7" ht="25.5" x14ac:dyDescent="0.25">
      <c r="B24" s="50" t="s">
        <v>247</v>
      </c>
      <c r="C24" s="44">
        <f>C25+C26+C27+C28+C29</f>
        <v>1039821.56</v>
      </c>
      <c r="D24" s="44">
        <f t="shared" ref="D24:F24" si="8">D25+D26+D27+D28+D29</f>
        <v>1322400</v>
      </c>
      <c r="E24" s="44">
        <f t="shared" si="8"/>
        <v>1474000</v>
      </c>
      <c r="F24" s="44">
        <f t="shared" si="8"/>
        <v>1621400</v>
      </c>
      <c r="G24" s="44">
        <f t="shared" ref="G24" si="9">G25+G26+G27+G28+G29</f>
        <v>1621400</v>
      </c>
    </row>
    <row r="25" spans="2:7" ht="25.5" x14ac:dyDescent="0.25">
      <c r="B25" s="30" t="s">
        <v>145</v>
      </c>
      <c r="C25" s="77">
        <v>4.09</v>
      </c>
      <c r="D25" s="80">
        <v>100</v>
      </c>
      <c r="E25" s="80">
        <v>100</v>
      </c>
      <c r="F25" s="77">
        <v>110</v>
      </c>
      <c r="G25" s="77">
        <v>110</v>
      </c>
    </row>
    <row r="26" spans="2:7" x14ac:dyDescent="0.25">
      <c r="B26" s="30" t="s">
        <v>146</v>
      </c>
      <c r="C26" s="77">
        <v>8624.4599999999991</v>
      </c>
      <c r="D26" s="77">
        <v>7000</v>
      </c>
      <c r="E26" s="77">
        <v>7000</v>
      </c>
      <c r="F26" s="77">
        <v>7700</v>
      </c>
      <c r="G26" s="77">
        <v>7700</v>
      </c>
    </row>
    <row r="27" spans="2:7" x14ac:dyDescent="0.25">
      <c r="B27" s="30" t="s">
        <v>147</v>
      </c>
      <c r="C27" s="77">
        <v>649194.84</v>
      </c>
      <c r="D27" s="77">
        <v>856000</v>
      </c>
      <c r="E27" s="77">
        <v>957900</v>
      </c>
      <c r="F27" s="77">
        <v>1053690</v>
      </c>
      <c r="G27" s="77">
        <v>1053690</v>
      </c>
    </row>
    <row r="28" spans="2:7" x14ac:dyDescent="0.25">
      <c r="B28" s="30" t="s">
        <v>148</v>
      </c>
      <c r="C28" s="77">
        <v>285438.42</v>
      </c>
      <c r="D28" s="77">
        <v>339300</v>
      </c>
      <c r="E28" s="77">
        <v>359000</v>
      </c>
      <c r="F28" s="77">
        <v>394900</v>
      </c>
      <c r="G28" s="77">
        <v>394900</v>
      </c>
    </row>
    <row r="29" spans="2:7" x14ac:dyDescent="0.25">
      <c r="B29" s="30" t="s">
        <v>149</v>
      </c>
      <c r="C29" s="77">
        <v>96559.75</v>
      </c>
      <c r="D29" s="77">
        <v>120000</v>
      </c>
      <c r="E29" s="77">
        <v>150000</v>
      </c>
      <c r="F29" s="77">
        <v>165000</v>
      </c>
      <c r="G29" s="77">
        <v>165000</v>
      </c>
    </row>
    <row r="30" spans="2:7" x14ac:dyDescent="0.25">
      <c r="B30" s="50" t="s">
        <v>248</v>
      </c>
      <c r="C30" s="44">
        <f>C31</f>
        <v>8972340.3499999996</v>
      </c>
      <c r="D30" s="44">
        <f t="shared" ref="D30:G30" si="10">D31</f>
        <v>10999546</v>
      </c>
      <c r="E30" s="44">
        <f t="shared" si="10"/>
        <v>12051274</v>
      </c>
      <c r="F30" s="44">
        <f t="shared" si="10"/>
        <v>13170535</v>
      </c>
      <c r="G30" s="44">
        <f t="shared" si="10"/>
        <v>13170535</v>
      </c>
    </row>
    <row r="31" spans="2:7" ht="25.5" x14ac:dyDescent="0.25">
      <c r="B31" s="50" t="s">
        <v>249</v>
      </c>
      <c r="C31" s="44">
        <f>C32+C33+C34</f>
        <v>8972340.3499999996</v>
      </c>
      <c r="D31" s="44">
        <f t="shared" ref="D31:F31" si="11">D32+D33+D34</f>
        <v>10999546</v>
      </c>
      <c r="E31" s="44">
        <f t="shared" si="11"/>
        <v>12051274</v>
      </c>
      <c r="F31" s="44">
        <f t="shared" si="11"/>
        <v>13170535</v>
      </c>
      <c r="G31" s="44">
        <f t="shared" ref="G31" si="12">G32+G33+G34</f>
        <v>13170535</v>
      </c>
    </row>
    <row r="32" spans="2:7" ht="25.5" x14ac:dyDescent="0.25">
      <c r="B32" s="30" t="s">
        <v>150</v>
      </c>
      <c r="C32" s="77">
        <v>212502.17</v>
      </c>
      <c r="D32" s="77">
        <v>75000</v>
      </c>
      <c r="E32" s="77">
        <v>50000</v>
      </c>
      <c r="F32" s="77">
        <v>55000</v>
      </c>
      <c r="G32" s="77">
        <v>55000</v>
      </c>
    </row>
    <row r="33" spans="2:7" x14ac:dyDescent="0.25">
      <c r="B33" s="30" t="s">
        <v>146</v>
      </c>
      <c r="C33" s="77">
        <v>204971.6</v>
      </c>
      <c r="D33" s="77">
        <v>243050</v>
      </c>
      <c r="E33" s="77">
        <v>249000</v>
      </c>
      <c r="F33" s="77">
        <v>275000</v>
      </c>
      <c r="G33" s="77">
        <v>275000</v>
      </c>
    </row>
    <row r="34" spans="2:7" ht="25.5" x14ac:dyDescent="0.25">
      <c r="B34" s="30" t="s">
        <v>151</v>
      </c>
      <c r="C34" s="77">
        <v>8554866.5800000001</v>
      </c>
      <c r="D34" s="77">
        <v>10681496</v>
      </c>
      <c r="E34" s="77">
        <v>11752274</v>
      </c>
      <c r="F34" s="77">
        <v>12840535</v>
      </c>
      <c r="G34" s="77">
        <v>12840535</v>
      </c>
    </row>
    <row r="35" spans="2:7" x14ac:dyDescent="0.25">
      <c r="B35" s="52" t="s">
        <v>250</v>
      </c>
      <c r="C35" s="41">
        <f>C36+C38</f>
        <v>191594.94</v>
      </c>
      <c r="D35" s="41">
        <f t="shared" ref="D35:F35" si="13">D36+D38</f>
        <v>0</v>
      </c>
      <c r="E35" s="41">
        <f t="shared" si="13"/>
        <v>1999801</v>
      </c>
      <c r="F35" s="41">
        <f t="shared" si="13"/>
        <v>628557</v>
      </c>
      <c r="G35" s="41">
        <f t="shared" ref="G35" si="14">G36+G38</f>
        <v>148180</v>
      </c>
    </row>
    <row r="36" spans="2:7" x14ac:dyDescent="0.25">
      <c r="B36" s="52" t="s">
        <v>251</v>
      </c>
      <c r="C36" s="41">
        <f>C37</f>
        <v>24311.5</v>
      </c>
      <c r="D36" s="41">
        <f t="shared" ref="D36:G36" si="15">D37</f>
        <v>0</v>
      </c>
      <c r="E36" s="41">
        <f t="shared" si="15"/>
        <v>0</v>
      </c>
      <c r="F36" s="41">
        <f t="shared" si="15"/>
        <v>0</v>
      </c>
      <c r="G36" s="41">
        <f t="shared" si="15"/>
        <v>0</v>
      </c>
    </row>
    <row r="37" spans="2:7" ht="38.25" x14ac:dyDescent="0.25">
      <c r="B37" s="53" t="s">
        <v>152</v>
      </c>
      <c r="C37" s="77">
        <v>24311.5</v>
      </c>
      <c r="D37" s="51">
        <v>0</v>
      </c>
      <c r="E37" s="51">
        <v>0</v>
      </c>
      <c r="F37" s="77">
        <v>0</v>
      </c>
      <c r="G37" s="77">
        <v>0</v>
      </c>
    </row>
    <row r="38" spans="2:7" ht="25.5" x14ac:dyDescent="0.25">
      <c r="B38" s="52" t="s">
        <v>252</v>
      </c>
      <c r="C38" s="41">
        <f>C39</f>
        <v>167283.44</v>
      </c>
      <c r="D38" s="41">
        <f t="shared" ref="D38:G38" si="16">D39</f>
        <v>0</v>
      </c>
      <c r="E38" s="41">
        <f t="shared" si="16"/>
        <v>1999801</v>
      </c>
      <c r="F38" s="41">
        <f t="shared" si="16"/>
        <v>628557</v>
      </c>
      <c r="G38" s="41">
        <f t="shared" si="16"/>
        <v>148180</v>
      </c>
    </row>
    <row r="39" spans="2:7" ht="38.25" x14ac:dyDescent="0.25">
      <c r="B39" s="53" t="s">
        <v>153</v>
      </c>
      <c r="C39" s="77">
        <v>167283.44</v>
      </c>
      <c r="D39" s="51">
        <v>0</v>
      </c>
      <c r="E39" s="51">
        <v>1999801</v>
      </c>
      <c r="F39" s="77">
        <v>628557</v>
      </c>
      <c r="G39" s="77">
        <v>148180</v>
      </c>
    </row>
    <row r="40" spans="2:7" ht="38.25" x14ac:dyDescent="0.25">
      <c r="B40" s="52" t="s">
        <v>253</v>
      </c>
      <c r="C40" s="41">
        <f>C41</f>
        <v>91124.01</v>
      </c>
      <c r="D40" s="41">
        <f t="shared" ref="D40:G40" si="17">D41</f>
        <v>25130</v>
      </c>
      <c r="E40" s="41">
        <f t="shared" si="17"/>
        <v>28500</v>
      </c>
      <c r="F40" s="41">
        <f t="shared" si="17"/>
        <v>31350</v>
      </c>
      <c r="G40" s="41">
        <f t="shared" si="17"/>
        <v>31350</v>
      </c>
    </row>
    <row r="41" spans="2:7" ht="38.25" x14ac:dyDescent="0.25">
      <c r="B41" s="52" t="s">
        <v>254</v>
      </c>
      <c r="C41" s="41">
        <f>C42+C44+C45+C43</f>
        <v>91124.01</v>
      </c>
      <c r="D41" s="41">
        <f t="shared" ref="D41:F41" si="18">D42+D44+D45+D43</f>
        <v>25130</v>
      </c>
      <c r="E41" s="41">
        <f t="shared" si="18"/>
        <v>28500</v>
      </c>
      <c r="F41" s="41">
        <f t="shared" si="18"/>
        <v>31350</v>
      </c>
      <c r="G41" s="41">
        <f t="shared" ref="G41" si="19">G42+G44+G45+G43</f>
        <v>31350</v>
      </c>
    </row>
    <row r="42" spans="2:7" x14ac:dyDescent="0.25">
      <c r="B42" s="53" t="s">
        <v>146</v>
      </c>
      <c r="C42" s="77">
        <v>19056.53</v>
      </c>
      <c r="D42" s="77">
        <v>16000</v>
      </c>
      <c r="E42" s="77">
        <v>20000</v>
      </c>
      <c r="F42" s="77">
        <v>22000</v>
      </c>
      <c r="G42" s="77">
        <v>22000</v>
      </c>
    </row>
    <row r="43" spans="2:7" x14ac:dyDescent="0.25">
      <c r="B43" s="53" t="s">
        <v>264</v>
      </c>
      <c r="C43" s="77">
        <v>0</v>
      </c>
      <c r="D43" s="77">
        <v>600</v>
      </c>
      <c r="E43" s="77">
        <v>0</v>
      </c>
      <c r="F43" s="77">
        <v>0</v>
      </c>
      <c r="G43" s="77">
        <v>0</v>
      </c>
    </row>
    <row r="44" spans="2:7" x14ac:dyDescent="0.25">
      <c r="B44" s="53" t="s">
        <v>154</v>
      </c>
      <c r="C44" s="77">
        <v>72067.48</v>
      </c>
      <c r="D44" s="80">
        <v>100</v>
      </c>
      <c r="E44" s="80">
        <v>3500</v>
      </c>
      <c r="F44" s="78">
        <v>3850</v>
      </c>
      <c r="G44" s="78">
        <v>3850</v>
      </c>
    </row>
    <row r="45" spans="2:7" ht="25.5" x14ac:dyDescent="0.25">
      <c r="B45" s="53" t="s">
        <v>155</v>
      </c>
      <c r="C45" s="77">
        <v>0</v>
      </c>
      <c r="D45" s="77">
        <v>8430</v>
      </c>
      <c r="E45" s="77">
        <v>5000</v>
      </c>
      <c r="F45" s="77">
        <v>5500</v>
      </c>
      <c r="G45" s="77">
        <v>5500</v>
      </c>
    </row>
    <row r="46" spans="2:7" ht="25.5" x14ac:dyDescent="0.25">
      <c r="B46" s="52" t="s">
        <v>255</v>
      </c>
      <c r="C46" s="41">
        <f>C47</f>
        <v>0</v>
      </c>
      <c r="D46" s="41">
        <f t="shared" ref="D46:G47" si="20">D47</f>
        <v>0</v>
      </c>
      <c r="E46" s="41">
        <f t="shared" si="20"/>
        <v>0</v>
      </c>
      <c r="F46" s="41">
        <f t="shared" si="20"/>
        <v>0</v>
      </c>
      <c r="G46" s="41">
        <f t="shared" si="20"/>
        <v>0</v>
      </c>
    </row>
    <row r="47" spans="2:7" ht="25.5" x14ac:dyDescent="0.25">
      <c r="B47" s="52" t="s">
        <v>256</v>
      </c>
      <c r="C47" s="41">
        <f>C48</f>
        <v>0</v>
      </c>
      <c r="D47" s="41">
        <f t="shared" si="20"/>
        <v>0</v>
      </c>
      <c r="E47" s="41">
        <f t="shared" si="20"/>
        <v>0</v>
      </c>
      <c r="F47" s="41">
        <f t="shared" si="20"/>
        <v>0</v>
      </c>
      <c r="G47" s="41">
        <f t="shared" si="20"/>
        <v>0</v>
      </c>
    </row>
    <row r="48" spans="2:7" ht="25.5" x14ac:dyDescent="0.25">
      <c r="B48" s="53" t="s">
        <v>156</v>
      </c>
      <c r="C48" s="77">
        <v>0</v>
      </c>
      <c r="D48" s="51">
        <v>0</v>
      </c>
      <c r="E48" s="51">
        <v>0</v>
      </c>
      <c r="F48" s="77">
        <v>0</v>
      </c>
      <c r="G48" s="77">
        <v>0</v>
      </c>
    </row>
    <row r="49" spans="2:8" x14ac:dyDescent="0.25">
      <c r="B49" s="53"/>
      <c r="C49" s="51"/>
      <c r="D49" s="51"/>
      <c r="E49" s="51"/>
      <c r="F49" s="46"/>
      <c r="G49" s="46"/>
    </row>
    <row r="50" spans="2:8" x14ac:dyDescent="0.25">
      <c r="B50" s="28"/>
      <c r="C50" s="51"/>
      <c r="D50" s="51"/>
      <c r="E50" s="54"/>
      <c r="F50" s="46"/>
      <c r="G50" s="46"/>
    </row>
    <row r="51" spans="2:8" ht="15.75" customHeight="1" x14ac:dyDescent="0.25">
      <c r="B51" s="65" t="s">
        <v>32</v>
      </c>
      <c r="C51" s="66">
        <f>C52+C136+C153</f>
        <v>11716585.750000004</v>
      </c>
      <c r="D51" s="66">
        <f>D52+D136+D153</f>
        <v>12633133</v>
      </c>
      <c r="E51" s="66">
        <f>E52+E136+E153</f>
        <v>15503615</v>
      </c>
      <c r="F51" s="66">
        <f>F52+F136+F153</f>
        <v>15216195.000000002</v>
      </c>
      <c r="G51" s="66">
        <f>G52+G136+G153</f>
        <v>14732247.000000002</v>
      </c>
    </row>
    <row r="52" spans="2:8" ht="15.75" customHeight="1" x14ac:dyDescent="0.25">
      <c r="B52" s="7" t="s">
        <v>157</v>
      </c>
      <c r="C52" s="41">
        <f>C53+C123+C115</f>
        <v>10880855.830000004</v>
      </c>
      <c r="D52" s="41">
        <f>D53+D123+D115</f>
        <v>11672721</v>
      </c>
      <c r="E52" s="41">
        <f>E53+E123+E115</f>
        <v>12830294</v>
      </c>
      <c r="F52" s="41">
        <f>F53+F123+F115</f>
        <v>14101785.000000002</v>
      </c>
      <c r="G52" s="41">
        <f>G53+G123+G115</f>
        <v>14101785.000000002</v>
      </c>
    </row>
    <row r="53" spans="2:8" ht="24.75" customHeight="1" x14ac:dyDescent="0.25">
      <c r="B53" s="7" t="s">
        <v>158</v>
      </c>
      <c r="C53" s="41">
        <f>C54+C63+C110</f>
        <v>10689260.890000004</v>
      </c>
      <c r="D53" s="41">
        <f t="shared" ref="D53:F53" si="21">D54+D63+D110</f>
        <v>11672721</v>
      </c>
      <c r="E53" s="41">
        <f t="shared" si="21"/>
        <v>12684094</v>
      </c>
      <c r="F53" s="41">
        <f t="shared" si="21"/>
        <v>13953605.000000002</v>
      </c>
      <c r="G53" s="41">
        <f t="shared" ref="G53" si="22">G54+G63+G110</f>
        <v>13953605.000000002</v>
      </c>
      <c r="H53" s="70"/>
    </row>
    <row r="54" spans="2:8" ht="15.75" customHeight="1" x14ac:dyDescent="0.25">
      <c r="B54" s="7" t="s">
        <v>246</v>
      </c>
      <c r="C54" s="44">
        <f>C55</f>
        <v>1039821.5599999999</v>
      </c>
      <c r="D54" s="44">
        <f t="shared" ref="D54:G54" si="23">D55</f>
        <v>1322400</v>
      </c>
      <c r="E54" s="44">
        <f t="shared" si="23"/>
        <v>1474000</v>
      </c>
      <c r="F54" s="44">
        <f t="shared" si="23"/>
        <v>1621400</v>
      </c>
      <c r="G54" s="44">
        <f t="shared" si="23"/>
        <v>1621400</v>
      </c>
    </row>
    <row r="55" spans="2:8" ht="25.5" x14ac:dyDescent="0.25">
      <c r="B55" s="50" t="s">
        <v>257</v>
      </c>
      <c r="C55" s="44">
        <f>C56+C57+C59+C62+C58+C60+C61</f>
        <v>1039821.5599999999</v>
      </c>
      <c r="D55" s="44">
        <f t="shared" ref="D55:F55" si="24">D56+D57+D59+D62+D58+D60+D61</f>
        <v>1322400</v>
      </c>
      <c r="E55" s="44">
        <f t="shared" si="24"/>
        <v>1474000</v>
      </c>
      <c r="F55" s="44">
        <f t="shared" si="24"/>
        <v>1621400</v>
      </c>
      <c r="G55" s="44">
        <f t="shared" ref="G55" si="25">G56+G57+G59+G62+G58+G60+G61</f>
        <v>1621400</v>
      </c>
    </row>
    <row r="56" spans="2:8" x14ac:dyDescent="0.25">
      <c r="B56" s="29" t="s">
        <v>159</v>
      </c>
      <c r="C56" s="77">
        <v>265446</v>
      </c>
      <c r="D56" s="45">
        <v>350000</v>
      </c>
      <c r="E56" s="77">
        <v>400000</v>
      </c>
      <c r="F56" s="77">
        <v>440000</v>
      </c>
      <c r="G56" s="77">
        <v>440000</v>
      </c>
    </row>
    <row r="57" spans="2:8" ht="25.5" x14ac:dyDescent="0.25">
      <c r="B57" s="28" t="s">
        <v>160</v>
      </c>
      <c r="C57" s="77">
        <v>43798.59</v>
      </c>
      <c r="D57" s="77">
        <v>57750</v>
      </c>
      <c r="E57" s="77">
        <v>60000</v>
      </c>
      <c r="F57" s="77">
        <v>66000</v>
      </c>
      <c r="G57" s="77">
        <v>66000</v>
      </c>
    </row>
    <row r="58" spans="2:8" ht="25.5" x14ac:dyDescent="0.25">
      <c r="B58" s="28" t="s">
        <v>168</v>
      </c>
      <c r="C58" s="78">
        <v>724.65</v>
      </c>
      <c r="D58" s="51">
        <v>0</v>
      </c>
      <c r="E58" s="51">
        <v>0</v>
      </c>
      <c r="F58" s="77">
        <v>0</v>
      </c>
      <c r="G58" s="77">
        <v>0</v>
      </c>
    </row>
    <row r="59" spans="2:8" x14ac:dyDescent="0.25">
      <c r="B59" s="29" t="s">
        <v>161</v>
      </c>
      <c r="C59" s="77">
        <v>723352.35</v>
      </c>
      <c r="D59" s="85">
        <v>914650</v>
      </c>
      <c r="E59" s="85">
        <v>1014000</v>
      </c>
      <c r="F59" s="77">
        <v>1115400</v>
      </c>
      <c r="G59" s="77">
        <v>1115400</v>
      </c>
    </row>
    <row r="60" spans="2:8" x14ac:dyDescent="0.25">
      <c r="B60" s="29" t="s">
        <v>169</v>
      </c>
      <c r="C60" s="77">
        <v>6039.61</v>
      </c>
      <c r="D60" s="51">
        <v>0</v>
      </c>
      <c r="E60" s="51">
        <v>0</v>
      </c>
      <c r="F60" s="77">
        <v>0</v>
      </c>
      <c r="G60" s="77">
        <v>0</v>
      </c>
    </row>
    <row r="61" spans="2:8" ht="25.5" x14ac:dyDescent="0.25">
      <c r="B61" s="28" t="s">
        <v>170</v>
      </c>
      <c r="C61" s="78">
        <v>460.36</v>
      </c>
      <c r="D61" s="51">
        <v>0</v>
      </c>
      <c r="E61" s="51">
        <v>0</v>
      </c>
      <c r="F61" s="77">
        <v>0</v>
      </c>
      <c r="G61" s="77">
        <v>0</v>
      </c>
    </row>
    <row r="62" spans="2:8" ht="38.25" x14ac:dyDescent="0.25">
      <c r="B62" s="28" t="s">
        <v>162</v>
      </c>
      <c r="C62" s="77">
        <v>0</v>
      </c>
      <c r="D62" s="51">
        <v>0</v>
      </c>
      <c r="E62" s="51">
        <v>0</v>
      </c>
      <c r="F62" s="77">
        <v>0</v>
      </c>
      <c r="G62" s="77">
        <v>0</v>
      </c>
    </row>
    <row r="63" spans="2:8" x14ac:dyDescent="0.25">
      <c r="B63" s="55" t="s">
        <v>248</v>
      </c>
      <c r="C63" s="41">
        <f>C64</f>
        <v>9558315.320000004</v>
      </c>
      <c r="D63" s="41">
        <f t="shared" ref="D63:G63" si="26">D64</f>
        <v>10325191</v>
      </c>
      <c r="E63" s="41">
        <f t="shared" si="26"/>
        <v>11181594</v>
      </c>
      <c r="F63" s="41">
        <f t="shared" si="26"/>
        <v>12300855.000000002</v>
      </c>
      <c r="G63" s="41">
        <f t="shared" si="26"/>
        <v>12300855.000000002</v>
      </c>
      <c r="H63" s="70"/>
    </row>
    <row r="64" spans="2:8" x14ac:dyDescent="0.25">
      <c r="B64" s="55" t="s">
        <v>258</v>
      </c>
      <c r="C64" s="41">
        <f>SUM(C65:C109)</f>
        <v>9558315.320000004</v>
      </c>
      <c r="D64" s="41">
        <f>SUM(D65:D109)</f>
        <v>10325191</v>
      </c>
      <c r="E64" s="41">
        <f>SUM(E65:E109)</f>
        <v>11181594</v>
      </c>
      <c r="F64" s="41">
        <f>SUM(F65:F109)</f>
        <v>12300855.000000002</v>
      </c>
      <c r="G64" s="41">
        <f>SUM(G65:G109)</f>
        <v>12300855.000000002</v>
      </c>
    </row>
    <row r="65" spans="2:9" x14ac:dyDescent="0.25">
      <c r="B65" s="29" t="s">
        <v>159</v>
      </c>
      <c r="C65" s="77">
        <v>5225034.67</v>
      </c>
      <c r="D65" s="51">
        <v>5615000</v>
      </c>
      <c r="E65" s="51">
        <v>6138095</v>
      </c>
      <c r="F65" s="77">
        <v>6751905</v>
      </c>
      <c r="G65" s="77">
        <v>6751905</v>
      </c>
    </row>
    <row r="66" spans="2:9" x14ac:dyDescent="0.25">
      <c r="B66" s="29" t="s">
        <v>163</v>
      </c>
      <c r="C66" s="77">
        <v>379397.99</v>
      </c>
      <c r="D66" s="51">
        <v>402000</v>
      </c>
      <c r="E66" s="51">
        <v>420000</v>
      </c>
      <c r="F66" s="77">
        <v>462000</v>
      </c>
      <c r="G66" s="77">
        <v>462000</v>
      </c>
    </row>
    <row r="67" spans="2:9" x14ac:dyDescent="0.25">
      <c r="B67" s="29" t="s">
        <v>164</v>
      </c>
      <c r="C67" s="77">
        <v>130672.47</v>
      </c>
      <c r="D67" s="51">
        <v>241000</v>
      </c>
      <c r="E67" s="51">
        <v>239000</v>
      </c>
      <c r="F67" s="77">
        <v>262900</v>
      </c>
      <c r="G67" s="77">
        <v>262900</v>
      </c>
    </row>
    <row r="68" spans="2:9" ht="25.5" x14ac:dyDescent="0.25">
      <c r="B68" s="28" t="s">
        <v>160</v>
      </c>
      <c r="C68" s="77">
        <v>848726.11</v>
      </c>
      <c r="D68" s="51">
        <v>942250</v>
      </c>
      <c r="E68" s="51">
        <v>991100</v>
      </c>
      <c r="F68" s="77">
        <v>1090210</v>
      </c>
      <c r="G68" s="77">
        <v>1090210</v>
      </c>
    </row>
    <row r="69" spans="2:9" x14ac:dyDescent="0.25">
      <c r="B69" s="29" t="s">
        <v>165</v>
      </c>
      <c r="C69" s="77">
        <v>12000.22</v>
      </c>
      <c r="D69" s="51">
        <v>13000</v>
      </c>
      <c r="E69" s="51">
        <v>13000</v>
      </c>
      <c r="F69" s="77">
        <v>14300</v>
      </c>
      <c r="G69" s="77">
        <v>14300</v>
      </c>
    </row>
    <row r="70" spans="2:9" ht="25.5" x14ac:dyDescent="0.25">
      <c r="B70" s="28" t="s">
        <v>274</v>
      </c>
      <c r="C70" s="77">
        <v>263009.83</v>
      </c>
      <c r="D70" s="51">
        <v>250000</v>
      </c>
      <c r="E70" s="51">
        <v>235000</v>
      </c>
      <c r="F70" s="77">
        <v>258500</v>
      </c>
      <c r="G70" s="77">
        <v>258500</v>
      </c>
    </row>
    <row r="71" spans="2:9" x14ac:dyDescent="0.25">
      <c r="B71" s="29" t="s">
        <v>167</v>
      </c>
      <c r="C71" s="77">
        <v>5613.39</v>
      </c>
      <c r="D71" s="51">
        <v>13800</v>
      </c>
      <c r="E71" s="51">
        <v>8000</v>
      </c>
      <c r="F71" s="77">
        <v>8800</v>
      </c>
      <c r="G71" s="77">
        <v>8800</v>
      </c>
    </row>
    <row r="72" spans="2:9" ht="25.5" x14ac:dyDescent="0.25">
      <c r="B72" s="28" t="s">
        <v>168</v>
      </c>
      <c r="C72" s="77">
        <v>49585.65</v>
      </c>
      <c r="D72" s="51">
        <v>53700</v>
      </c>
      <c r="E72" s="51">
        <v>53700</v>
      </c>
      <c r="F72" s="77">
        <v>59070</v>
      </c>
      <c r="G72" s="77">
        <v>59070</v>
      </c>
    </row>
    <row r="73" spans="2:9" x14ac:dyDescent="0.25">
      <c r="B73" s="29" t="s">
        <v>161</v>
      </c>
      <c r="C73" s="77">
        <v>1144183.1100000001</v>
      </c>
      <c r="D73" s="51">
        <v>1538130</v>
      </c>
      <c r="E73" s="51">
        <v>1792000</v>
      </c>
      <c r="F73" s="77">
        <v>1971200</v>
      </c>
      <c r="G73" s="77">
        <v>1971200</v>
      </c>
    </row>
    <row r="74" spans="2:9" x14ac:dyDescent="0.25">
      <c r="B74" s="29" t="s">
        <v>169</v>
      </c>
      <c r="C74" s="77">
        <v>565949.31999999995</v>
      </c>
      <c r="D74" s="51">
        <v>316000</v>
      </c>
      <c r="E74" s="51">
        <v>367000</v>
      </c>
      <c r="F74" s="77">
        <v>403700</v>
      </c>
      <c r="G74" s="77">
        <v>403700</v>
      </c>
    </row>
    <row r="75" spans="2:9" ht="25.5" x14ac:dyDescent="0.25">
      <c r="B75" s="28" t="s">
        <v>170</v>
      </c>
      <c r="C75" s="77">
        <v>18095.21</v>
      </c>
      <c r="D75" s="51">
        <v>16300</v>
      </c>
      <c r="E75" s="51">
        <v>13800</v>
      </c>
      <c r="F75" s="77">
        <v>15180</v>
      </c>
      <c r="G75" s="77">
        <v>15180</v>
      </c>
    </row>
    <row r="76" spans="2:9" x14ac:dyDescent="0.25">
      <c r="B76" s="29" t="s">
        <v>171</v>
      </c>
      <c r="C76" s="77">
        <v>27212.51</v>
      </c>
      <c r="D76" s="51">
        <v>9300</v>
      </c>
      <c r="E76" s="51">
        <v>9100</v>
      </c>
      <c r="F76" s="77">
        <v>10010</v>
      </c>
      <c r="G76" s="77">
        <v>10010</v>
      </c>
    </row>
    <row r="77" spans="2:9" ht="25.5" x14ac:dyDescent="0.25">
      <c r="B77" s="28" t="s">
        <v>172</v>
      </c>
      <c r="C77" s="77">
        <v>2338</v>
      </c>
      <c r="D77" s="51">
        <v>5000</v>
      </c>
      <c r="E77" s="51">
        <v>5000</v>
      </c>
      <c r="F77" s="77">
        <v>5500</v>
      </c>
      <c r="G77" s="77">
        <v>5500</v>
      </c>
    </row>
    <row r="78" spans="2:9" x14ac:dyDescent="0.25">
      <c r="B78" s="29" t="s">
        <v>173</v>
      </c>
      <c r="C78" s="77">
        <v>65262.75</v>
      </c>
      <c r="D78" s="51">
        <v>66909.34</v>
      </c>
      <c r="E78" s="51">
        <v>65100</v>
      </c>
      <c r="F78" s="77">
        <v>71610</v>
      </c>
      <c r="G78" s="77">
        <v>71610</v>
      </c>
    </row>
    <row r="79" spans="2:9" ht="25.5" x14ac:dyDescent="0.25">
      <c r="B79" s="87" t="s">
        <v>174</v>
      </c>
      <c r="C79" s="77">
        <v>40028.32</v>
      </c>
      <c r="D79" s="51">
        <v>49224.33</v>
      </c>
      <c r="E79" s="51">
        <v>52836.24</v>
      </c>
      <c r="F79" s="77">
        <v>58120.959999999999</v>
      </c>
      <c r="G79" s="77">
        <v>58120.959999999999</v>
      </c>
      <c r="I79" s="70"/>
    </row>
    <row r="80" spans="2:9" x14ac:dyDescent="0.25">
      <c r="B80" s="29" t="s">
        <v>175</v>
      </c>
      <c r="C80" s="77">
        <v>11490.06</v>
      </c>
      <c r="D80" s="51">
        <v>4774.2</v>
      </c>
      <c r="E80" s="51">
        <v>2000</v>
      </c>
      <c r="F80" s="77">
        <v>2200</v>
      </c>
      <c r="G80" s="77">
        <v>2200</v>
      </c>
    </row>
    <row r="81" spans="2:7" x14ac:dyDescent="0.25">
      <c r="B81" s="29" t="s">
        <v>176</v>
      </c>
      <c r="C81" s="77">
        <v>71359.210000000006</v>
      </c>
      <c r="D81" s="51">
        <v>83000</v>
      </c>
      <c r="E81" s="51">
        <v>83000</v>
      </c>
      <c r="F81" s="77">
        <v>91300</v>
      </c>
      <c r="G81" s="77">
        <v>91300</v>
      </c>
    </row>
    <row r="82" spans="2:7" x14ac:dyDescent="0.25">
      <c r="B82" s="29" t="s">
        <v>177</v>
      </c>
      <c r="C82" s="77">
        <v>12418.78</v>
      </c>
      <c r="D82" s="51">
        <v>8390.880000000001</v>
      </c>
      <c r="E82" s="51">
        <v>8200</v>
      </c>
      <c r="F82" s="77">
        <v>9020</v>
      </c>
      <c r="G82" s="77">
        <v>9020</v>
      </c>
    </row>
    <row r="83" spans="2:7" x14ac:dyDescent="0.25">
      <c r="B83" s="29" t="s">
        <v>178</v>
      </c>
      <c r="C83" s="77">
        <v>170591.19</v>
      </c>
      <c r="D83" s="51">
        <v>216100</v>
      </c>
      <c r="E83" s="51">
        <v>216050</v>
      </c>
      <c r="F83" s="77">
        <v>237655</v>
      </c>
      <c r="G83" s="77">
        <v>237655</v>
      </c>
    </row>
    <row r="84" spans="2:7" x14ac:dyDescent="0.25">
      <c r="B84" s="29" t="s">
        <v>179</v>
      </c>
      <c r="C84" s="77">
        <v>243941.96</v>
      </c>
      <c r="D84" s="51">
        <v>253125</v>
      </c>
      <c r="E84" s="51">
        <v>253125</v>
      </c>
      <c r="F84" s="77">
        <v>278437.5</v>
      </c>
      <c r="G84" s="77">
        <v>278437.5</v>
      </c>
    </row>
    <row r="85" spans="2:7" x14ac:dyDescent="0.25">
      <c r="B85" s="29" t="s">
        <v>180</v>
      </c>
      <c r="C85" s="77">
        <v>84724.99</v>
      </c>
      <c r="D85" s="51">
        <v>62790.25</v>
      </c>
      <c r="E85" s="51">
        <v>65187.76</v>
      </c>
      <c r="F85" s="77">
        <v>71706.539999999994</v>
      </c>
      <c r="G85" s="77">
        <v>71706.539999999994</v>
      </c>
    </row>
    <row r="86" spans="2:7" x14ac:dyDescent="0.25">
      <c r="B86" s="86" t="s">
        <v>181</v>
      </c>
      <c r="C86" s="77">
        <v>96466.16</v>
      </c>
      <c r="D86" s="51">
        <v>26200</v>
      </c>
      <c r="E86" s="51">
        <v>26200</v>
      </c>
      <c r="F86" s="77">
        <v>28820</v>
      </c>
      <c r="G86" s="77">
        <v>28820</v>
      </c>
    </row>
    <row r="87" spans="2:7" ht="25.5" x14ac:dyDescent="0.25">
      <c r="B87" s="28" t="s">
        <v>182</v>
      </c>
      <c r="C87" s="77">
        <v>8835.0499999999993</v>
      </c>
      <c r="D87" s="51">
        <v>8624.52</v>
      </c>
      <c r="E87" s="51">
        <v>8624.52</v>
      </c>
      <c r="F87" s="77">
        <v>9486.9599999999991</v>
      </c>
      <c r="G87" s="77">
        <v>9486.9599999999991</v>
      </c>
    </row>
    <row r="88" spans="2:7" x14ac:dyDescent="0.25">
      <c r="B88" s="29" t="s">
        <v>183</v>
      </c>
      <c r="C88" s="77">
        <v>30814.31</v>
      </c>
      <c r="D88" s="51">
        <v>18500.099999999999</v>
      </c>
      <c r="E88" s="51">
        <v>17500.259999999998</v>
      </c>
      <c r="F88" s="77">
        <v>19250</v>
      </c>
      <c r="G88" s="77">
        <v>19250</v>
      </c>
    </row>
    <row r="89" spans="2:7" x14ac:dyDescent="0.25">
      <c r="B89" s="29" t="s">
        <v>184</v>
      </c>
      <c r="C89" s="78">
        <v>19.27</v>
      </c>
      <c r="D89" s="51">
        <v>0</v>
      </c>
      <c r="E89" s="51">
        <v>0</v>
      </c>
      <c r="F89" s="78">
        <v>0</v>
      </c>
      <c r="G89" s="78">
        <v>0</v>
      </c>
    </row>
    <row r="90" spans="2:7" x14ac:dyDescent="0.25">
      <c r="B90" s="29" t="s">
        <v>185</v>
      </c>
      <c r="C90" s="77">
        <v>1210.4000000000001</v>
      </c>
      <c r="D90" s="51">
        <v>2404.6</v>
      </c>
      <c r="E90" s="51">
        <v>3500</v>
      </c>
      <c r="F90" s="77">
        <v>3850</v>
      </c>
      <c r="G90" s="77">
        <v>3850</v>
      </c>
    </row>
    <row r="91" spans="2:7" x14ac:dyDescent="0.25">
      <c r="B91" s="29" t="s">
        <v>186</v>
      </c>
      <c r="C91" s="77">
        <v>5301.68</v>
      </c>
      <c r="D91" s="51">
        <v>16095.630000000001</v>
      </c>
      <c r="E91" s="51">
        <v>16382.07</v>
      </c>
      <c r="F91" s="77">
        <v>18020.07</v>
      </c>
      <c r="G91" s="77">
        <v>18020.07</v>
      </c>
    </row>
    <row r="92" spans="2:7" x14ac:dyDescent="0.25">
      <c r="B92" s="29" t="s">
        <v>187</v>
      </c>
      <c r="C92" s="77">
        <v>18698.810000000001</v>
      </c>
      <c r="D92" s="51">
        <v>12808.15</v>
      </c>
      <c r="E92" s="51">
        <v>12808.15</v>
      </c>
      <c r="F92" s="77">
        <v>14088.97</v>
      </c>
      <c r="G92" s="77">
        <v>14088.97</v>
      </c>
    </row>
    <row r="93" spans="2:7" x14ac:dyDescent="0.25">
      <c r="B93" s="29" t="s">
        <v>188</v>
      </c>
      <c r="C93" s="78">
        <v>467.12</v>
      </c>
      <c r="D93" s="51">
        <v>500</v>
      </c>
      <c r="E93" s="51">
        <v>500</v>
      </c>
      <c r="F93" s="80">
        <v>550</v>
      </c>
      <c r="G93" s="80">
        <v>550</v>
      </c>
    </row>
    <row r="94" spans="2:7" ht="25.5" x14ac:dyDescent="0.25">
      <c r="B94" s="28" t="s">
        <v>189</v>
      </c>
      <c r="C94" s="77">
        <v>17111.3</v>
      </c>
      <c r="D94" s="51">
        <v>21000</v>
      </c>
      <c r="E94" s="51">
        <v>21000</v>
      </c>
      <c r="F94" s="77">
        <v>23100</v>
      </c>
      <c r="G94" s="77">
        <v>23100</v>
      </c>
    </row>
    <row r="95" spans="2:7" x14ac:dyDescent="0.25">
      <c r="B95" s="29" t="s">
        <v>190</v>
      </c>
      <c r="C95" s="78">
        <v>990.31</v>
      </c>
      <c r="D95" s="51">
        <v>50000</v>
      </c>
      <c r="E95" s="51">
        <v>30000</v>
      </c>
      <c r="F95" s="77">
        <v>33000</v>
      </c>
      <c r="G95" s="77">
        <v>33000</v>
      </c>
    </row>
    <row r="96" spans="2:7" ht="25.5" x14ac:dyDescent="0.25">
      <c r="B96" s="28" t="s">
        <v>191</v>
      </c>
      <c r="C96" s="77">
        <v>0</v>
      </c>
      <c r="D96" s="51">
        <v>0</v>
      </c>
      <c r="E96" s="51">
        <v>0</v>
      </c>
      <c r="F96" s="77">
        <v>0</v>
      </c>
      <c r="G96" s="77">
        <v>0</v>
      </c>
    </row>
    <row r="97" spans="2:7" ht="25.5" x14ac:dyDescent="0.25">
      <c r="B97" s="28" t="s">
        <v>192</v>
      </c>
      <c r="C97" s="80">
        <v>300</v>
      </c>
      <c r="D97" s="51">
        <v>0</v>
      </c>
      <c r="E97" s="51">
        <v>0</v>
      </c>
      <c r="F97" s="77">
        <v>0</v>
      </c>
      <c r="G97" s="77">
        <v>0</v>
      </c>
    </row>
    <row r="98" spans="2:7" x14ac:dyDescent="0.25">
      <c r="B98" s="29" t="s">
        <v>265</v>
      </c>
      <c r="C98" s="77">
        <v>1300</v>
      </c>
      <c r="D98" s="51">
        <v>0</v>
      </c>
      <c r="E98" s="51">
        <v>0</v>
      </c>
      <c r="F98" s="77">
        <v>0</v>
      </c>
      <c r="G98" s="77">
        <v>0</v>
      </c>
    </row>
    <row r="99" spans="2:7" x14ac:dyDescent="0.25">
      <c r="B99" s="29" t="s">
        <v>193</v>
      </c>
      <c r="C99" s="77">
        <v>2753.79</v>
      </c>
      <c r="D99" s="51">
        <v>1000</v>
      </c>
      <c r="E99" s="51">
        <v>1000</v>
      </c>
      <c r="F99" s="78">
        <v>1100</v>
      </c>
      <c r="G99" s="78">
        <v>1100</v>
      </c>
    </row>
    <row r="100" spans="2:7" x14ac:dyDescent="0.25">
      <c r="B100" s="29" t="s">
        <v>224</v>
      </c>
      <c r="C100" s="77">
        <v>0</v>
      </c>
      <c r="D100" s="51">
        <v>0</v>
      </c>
      <c r="E100" s="51">
        <v>0</v>
      </c>
      <c r="F100" s="77">
        <v>0</v>
      </c>
      <c r="G100" s="77">
        <v>0</v>
      </c>
    </row>
    <row r="101" spans="2:7" x14ac:dyDescent="0.25">
      <c r="B101" s="29" t="s">
        <v>226</v>
      </c>
      <c r="C101" s="77">
        <v>0</v>
      </c>
      <c r="D101" s="51">
        <v>1125</v>
      </c>
      <c r="E101" s="51">
        <v>0</v>
      </c>
      <c r="F101" s="77">
        <v>0</v>
      </c>
      <c r="G101" s="77">
        <v>0</v>
      </c>
    </row>
    <row r="102" spans="2:7" x14ac:dyDescent="0.25">
      <c r="B102" s="29" t="s">
        <v>194</v>
      </c>
      <c r="C102" s="77">
        <v>0</v>
      </c>
      <c r="D102" s="51">
        <v>1052.17</v>
      </c>
      <c r="E102" s="51">
        <v>540</v>
      </c>
      <c r="F102" s="77">
        <v>594</v>
      </c>
      <c r="G102" s="77">
        <v>594</v>
      </c>
    </row>
    <row r="103" spans="2:7" x14ac:dyDescent="0.25">
      <c r="B103" s="29" t="s">
        <v>195</v>
      </c>
      <c r="C103" s="77">
        <v>0</v>
      </c>
      <c r="D103" s="51">
        <v>0</v>
      </c>
      <c r="E103" s="51">
        <v>0</v>
      </c>
      <c r="F103" s="77">
        <v>0</v>
      </c>
      <c r="G103" s="77">
        <v>0</v>
      </c>
    </row>
    <row r="104" spans="2:7" x14ac:dyDescent="0.25">
      <c r="B104" s="29" t="s">
        <v>196</v>
      </c>
      <c r="C104" s="77">
        <v>0</v>
      </c>
      <c r="D104" s="51">
        <v>2306.9</v>
      </c>
      <c r="E104" s="51">
        <v>4000</v>
      </c>
      <c r="F104" s="77">
        <v>5500</v>
      </c>
      <c r="G104" s="77">
        <v>5500</v>
      </c>
    </row>
    <row r="105" spans="2:7" x14ac:dyDescent="0.25">
      <c r="B105" s="29" t="s">
        <v>197</v>
      </c>
      <c r="C105" s="77">
        <v>0</v>
      </c>
      <c r="D105" s="51">
        <v>3779.93</v>
      </c>
      <c r="E105" s="51">
        <v>1745</v>
      </c>
      <c r="F105" s="77">
        <v>1920</v>
      </c>
      <c r="G105" s="77">
        <v>1920</v>
      </c>
    </row>
    <row r="106" spans="2:7" ht="25.5" x14ac:dyDescent="0.25">
      <c r="B106" s="28" t="s">
        <v>198</v>
      </c>
      <c r="C106" s="77">
        <v>0</v>
      </c>
      <c r="D106" s="51">
        <v>0</v>
      </c>
      <c r="E106" s="51">
        <v>5000</v>
      </c>
      <c r="F106" s="77">
        <v>5500</v>
      </c>
      <c r="G106" s="77">
        <v>5500</v>
      </c>
    </row>
    <row r="107" spans="2:7" ht="25.5" x14ac:dyDescent="0.25">
      <c r="B107" s="28" t="s">
        <v>199</v>
      </c>
      <c r="C107" s="77">
        <v>0</v>
      </c>
      <c r="D107" s="51">
        <v>0</v>
      </c>
      <c r="E107" s="51">
        <v>0</v>
      </c>
      <c r="F107" s="77"/>
      <c r="G107" s="77">
        <v>0</v>
      </c>
    </row>
    <row r="108" spans="2:7" x14ac:dyDescent="0.25">
      <c r="B108" s="28" t="s">
        <v>200</v>
      </c>
      <c r="C108" s="77">
        <v>2411.38</v>
      </c>
      <c r="D108" s="51">
        <v>0</v>
      </c>
      <c r="E108" s="51">
        <v>2500</v>
      </c>
      <c r="F108" s="77">
        <v>2750</v>
      </c>
      <c r="G108" s="77">
        <v>2750</v>
      </c>
    </row>
    <row r="109" spans="2:7" ht="25.5" x14ac:dyDescent="0.25">
      <c r="B109" s="28" t="s">
        <v>201</v>
      </c>
      <c r="C109" s="77">
        <v>0</v>
      </c>
      <c r="D109" s="51">
        <v>0</v>
      </c>
      <c r="E109" s="51">
        <v>0</v>
      </c>
      <c r="F109" s="78">
        <v>0</v>
      </c>
      <c r="G109" s="78">
        <v>0</v>
      </c>
    </row>
    <row r="110" spans="2:7" ht="38.25" x14ac:dyDescent="0.25">
      <c r="B110" s="56" t="s">
        <v>259</v>
      </c>
      <c r="C110" s="41">
        <f>C111</f>
        <v>91124.01</v>
      </c>
      <c r="D110" s="41">
        <f t="shared" ref="D110:G110" si="27">D111</f>
        <v>25130</v>
      </c>
      <c r="E110" s="41">
        <f t="shared" si="27"/>
        <v>28500</v>
      </c>
      <c r="F110" s="41">
        <f t="shared" si="27"/>
        <v>31350</v>
      </c>
      <c r="G110" s="41">
        <f t="shared" si="27"/>
        <v>31350</v>
      </c>
    </row>
    <row r="111" spans="2:7" ht="38.25" x14ac:dyDescent="0.25">
      <c r="B111" s="56" t="s">
        <v>260</v>
      </c>
      <c r="C111" s="41">
        <f>C112+C114+C113</f>
        <v>91124.01</v>
      </c>
      <c r="D111" s="41">
        <f t="shared" ref="D111:F111" si="28">D112+D114+D113</f>
        <v>25130</v>
      </c>
      <c r="E111" s="41">
        <f t="shared" si="28"/>
        <v>28500</v>
      </c>
      <c r="F111" s="41">
        <f t="shared" si="28"/>
        <v>31350</v>
      </c>
      <c r="G111" s="41">
        <f t="shared" ref="G111" si="29">G112+G114+G113</f>
        <v>31350</v>
      </c>
    </row>
    <row r="112" spans="2:7" ht="25.5" x14ac:dyDescent="0.25">
      <c r="B112" s="28" t="s">
        <v>174</v>
      </c>
      <c r="C112" s="77">
        <v>88559.98</v>
      </c>
      <c r="D112" s="51">
        <v>25130</v>
      </c>
      <c r="E112" s="51">
        <v>28500</v>
      </c>
      <c r="F112" s="77">
        <v>31350</v>
      </c>
      <c r="G112" s="77">
        <v>31350</v>
      </c>
    </row>
    <row r="113" spans="2:7" x14ac:dyDescent="0.25">
      <c r="B113" s="28" t="s">
        <v>181</v>
      </c>
      <c r="C113" s="77">
        <v>2564.0300000000002</v>
      </c>
      <c r="D113" s="51">
        <v>0</v>
      </c>
      <c r="E113" s="51">
        <v>0</v>
      </c>
      <c r="F113" s="77">
        <v>0</v>
      </c>
      <c r="G113" s="77">
        <v>0</v>
      </c>
    </row>
    <row r="114" spans="2:7" ht="25.5" x14ac:dyDescent="0.25">
      <c r="B114" s="28" t="s">
        <v>201</v>
      </c>
      <c r="C114" s="51">
        <v>0</v>
      </c>
      <c r="D114" s="51">
        <v>0</v>
      </c>
      <c r="E114" s="51">
        <v>0</v>
      </c>
      <c r="F114" s="77">
        <v>0</v>
      </c>
      <c r="G114" s="77">
        <v>0</v>
      </c>
    </row>
    <row r="115" spans="2:7" ht="25.5" x14ac:dyDescent="0.25">
      <c r="B115" s="57" t="s">
        <v>203</v>
      </c>
      <c r="C115" s="41">
        <f>C116</f>
        <v>0</v>
      </c>
      <c r="D115" s="41">
        <f t="shared" ref="D115:D116" si="30">D116</f>
        <v>0</v>
      </c>
      <c r="E115" s="41">
        <f t="shared" ref="E115:E116" si="31">E116</f>
        <v>146200</v>
      </c>
      <c r="F115" s="41">
        <f t="shared" ref="F115:G116" si="32">F116</f>
        <v>148180</v>
      </c>
      <c r="G115" s="41">
        <f t="shared" si="32"/>
        <v>148180</v>
      </c>
    </row>
    <row r="116" spans="2:7" ht="25.5" x14ac:dyDescent="0.25">
      <c r="B116" s="57" t="s">
        <v>262</v>
      </c>
      <c r="C116" s="41">
        <f>C117</f>
        <v>0</v>
      </c>
      <c r="D116" s="41">
        <f t="shared" si="30"/>
        <v>0</v>
      </c>
      <c r="E116" s="41">
        <f t="shared" si="31"/>
        <v>146200</v>
      </c>
      <c r="F116" s="41">
        <f t="shared" si="32"/>
        <v>148180</v>
      </c>
      <c r="G116" s="41">
        <f t="shared" si="32"/>
        <v>148180</v>
      </c>
    </row>
    <row r="117" spans="2:7" ht="25.5" x14ac:dyDescent="0.25">
      <c r="B117" s="57" t="s">
        <v>263</v>
      </c>
      <c r="C117" s="41">
        <f>C118+C119+C121+C122</f>
        <v>0</v>
      </c>
      <c r="D117" s="41">
        <f>D118+D119+D121+D122+D120</f>
        <v>0</v>
      </c>
      <c r="E117" s="41">
        <f>E118+E119+E121+E122+E120</f>
        <v>146200</v>
      </c>
      <c r="F117" s="41">
        <f>F118+F119+F121+F122+F120</f>
        <v>148180</v>
      </c>
      <c r="G117" s="41">
        <f>G118+G119+G121+G122+G120</f>
        <v>148180</v>
      </c>
    </row>
    <row r="118" spans="2:7" x14ac:dyDescent="0.25">
      <c r="B118" s="58" t="s">
        <v>159</v>
      </c>
      <c r="C118" s="51">
        <v>0</v>
      </c>
      <c r="D118" s="51">
        <v>0</v>
      </c>
      <c r="E118" s="77">
        <v>108500</v>
      </c>
      <c r="F118" s="77">
        <v>108500</v>
      </c>
      <c r="G118" s="77">
        <v>108500</v>
      </c>
    </row>
    <row r="119" spans="2:7" x14ac:dyDescent="0.25">
      <c r="B119" s="58" t="s">
        <v>204</v>
      </c>
      <c r="C119" s="51">
        <v>0</v>
      </c>
      <c r="D119" s="51">
        <v>0</v>
      </c>
      <c r="E119" s="51">
        <v>0</v>
      </c>
      <c r="F119" s="77">
        <v>0</v>
      </c>
      <c r="G119" s="77">
        <v>0</v>
      </c>
    </row>
    <row r="120" spans="2:7" ht="25.5" x14ac:dyDescent="0.25">
      <c r="B120" s="58" t="s">
        <v>225</v>
      </c>
      <c r="C120" s="51">
        <v>0</v>
      </c>
      <c r="D120" s="51">
        <v>0</v>
      </c>
      <c r="E120" s="77">
        <v>17900</v>
      </c>
      <c r="F120" s="77">
        <v>17900</v>
      </c>
      <c r="G120" s="77">
        <v>17900</v>
      </c>
    </row>
    <row r="121" spans="2:7" ht="25.5" x14ac:dyDescent="0.25">
      <c r="B121" s="58" t="s">
        <v>166</v>
      </c>
      <c r="C121" s="51">
        <v>0</v>
      </c>
      <c r="D121" s="51">
        <v>0</v>
      </c>
      <c r="E121" s="51">
        <v>18800</v>
      </c>
      <c r="F121" s="77">
        <v>20680</v>
      </c>
      <c r="G121" s="77">
        <v>20680</v>
      </c>
    </row>
    <row r="122" spans="2:7" x14ac:dyDescent="0.25">
      <c r="B122" s="59" t="s">
        <v>167</v>
      </c>
      <c r="C122" s="77">
        <v>0</v>
      </c>
      <c r="D122" s="51">
        <v>0</v>
      </c>
      <c r="E122" s="51">
        <v>1000</v>
      </c>
      <c r="F122" s="77">
        <v>1100</v>
      </c>
      <c r="G122" s="77">
        <v>1100</v>
      </c>
    </row>
    <row r="123" spans="2:7" ht="38.25" x14ac:dyDescent="0.25">
      <c r="B123" s="57" t="s">
        <v>202</v>
      </c>
      <c r="C123" s="41">
        <f>C124</f>
        <v>191594.93999999997</v>
      </c>
      <c r="D123" s="41">
        <f t="shared" ref="D123:G126" si="33">D124</f>
        <v>0</v>
      </c>
      <c r="E123" s="41">
        <f t="shared" si="33"/>
        <v>0</v>
      </c>
      <c r="F123" s="41">
        <f t="shared" si="33"/>
        <v>0</v>
      </c>
      <c r="G123" s="41">
        <f t="shared" si="33"/>
        <v>0</v>
      </c>
    </row>
    <row r="124" spans="2:7" x14ac:dyDescent="0.25">
      <c r="B124" s="57" t="s">
        <v>250</v>
      </c>
      <c r="C124" s="41">
        <f>C125+C128</f>
        <v>191594.93999999997</v>
      </c>
      <c r="D124" s="41">
        <f t="shared" ref="D124:F124" si="34">D125+D128</f>
        <v>0</v>
      </c>
      <c r="E124" s="41">
        <f t="shared" si="34"/>
        <v>0</v>
      </c>
      <c r="F124" s="41">
        <f t="shared" si="34"/>
        <v>0</v>
      </c>
      <c r="G124" s="41">
        <f t="shared" ref="G124" si="35">G125+G128</f>
        <v>0</v>
      </c>
    </row>
    <row r="125" spans="2:7" x14ac:dyDescent="0.25">
      <c r="B125" s="57" t="s">
        <v>261</v>
      </c>
      <c r="C125" s="41">
        <f>C126</f>
        <v>24311.5</v>
      </c>
      <c r="D125" s="41">
        <f t="shared" si="33"/>
        <v>0</v>
      </c>
      <c r="E125" s="41">
        <f t="shared" si="33"/>
        <v>0</v>
      </c>
      <c r="F125" s="41">
        <f t="shared" si="33"/>
        <v>0</v>
      </c>
      <c r="G125" s="41">
        <f t="shared" si="33"/>
        <v>0</v>
      </c>
    </row>
    <row r="126" spans="2:7" x14ac:dyDescent="0.25">
      <c r="B126" s="57" t="s">
        <v>251</v>
      </c>
      <c r="C126" s="41">
        <f>C127</f>
        <v>24311.5</v>
      </c>
      <c r="D126" s="41">
        <f t="shared" si="33"/>
        <v>0</v>
      </c>
      <c r="E126" s="41">
        <f t="shared" si="33"/>
        <v>0</v>
      </c>
      <c r="F126" s="41">
        <f t="shared" si="33"/>
        <v>0</v>
      </c>
      <c r="G126" s="41">
        <f t="shared" si="33"/>
        <v>0</v>
      </c>
    </row>
    <row r="127" spans="2:7" ht="25.5" x14ac:dyDescent="0.25">
      <c r="B127" s="28" t="s">
        <v>201</v>
      </c>
      <c r="C127" s="77">
        <v>24311.5</v>
      </c>
      <c r="D127" s="51">
        <v>0</v>
      </c>
      <c r="E127" s="51">
        <v>0</v>
      </c>
      <c r="F127" s="77">
        <v>0</v>
      </c>
      <c r="G127" s="77">
        <v>0</v>
      </c>
    </row>
    <row r="128" spans="2:7" ht="38.25" x14ac:dyDescent="0.25">
      <c r="B128" s="57" t="s">
        <v>205</v>
      </c>
      <c r="C128" s="41">
        <f>C129</f>
        <v>167283.43999999997</v>
      </c>
      <c r="D128" s="41">
        <f t="shared" ref="D128:G128" si="36">D129</f>
        <v>0</v>
      </c>
      <c r="E128" s="41">
        <f t="shared" si="36"/>
        <v>0</v>
      </c>
      <c r="F128" s="41">
        <f t="shared" si="36"/>
        <v>0</v>
      </c>
      <c r="G128" s="41">
        <f t="shared" si="36"/>
        <v>0</v>
      </c>
    </row>
    <row r="129" spans="2:7" ht="25.5" x14ac:dyDescent="0.25">
      <c r="B129" s="57" t="s">
        <v>263</v>
      </c>
      <c r="C129" s="41">
        <f>C130+C133+C135+C131+C132+C134</f>
        <v>167283.43999999997</v>
      </c>
      <c r="D129" s="41">
        <f t="shared" ref="D129:F129" si="37">D130+D133+D135+D131+D132+D134</f>
        <v>0</v>
      </c>
      <c r="E129" s="41">
        <f t="shared" si="37"/>
        <v>0</v>
      </c>
      <c r="F129" s="41">
        <f t="shared" si="37"/>
        <v>0</v>
      </c>
      <c r="G129" s="41">
        <f t="shared" ref="G129" si="38">G130+G133+G135+G131+G132+G134</f>
        <v>0</v>
      </c>
    </row>
    <row r="130" spans="2:7" ht="25.5" x14ac:dyDescent="0.25">
      <c r="B130" s="60" t="s">
        <v>206</v>
      </c>
      <c r="C130" s="77">
        <v>8205.94</v>
      </c>
      <c r="D130" s="51">
        <v>0</v>
      </c>
      <c r="E130" s="54">
        <v>0</v>
      </c>
      <c r="F130" s="77">
        <v>0</v>
      </c>
      <c r="G130" s="77">
        <v>0</v>
      </c>
    </row>
    <row r="131" spans="2:7" x14ac:dyDescent="0.25">
      <c r="B131" s="58" t="s">
        <v>194</v>
      </c>
      <c r="C131" s="77">
        <v>12170.79</v>
      </c>
      <c r="D131" s="51"/>
      <c r="E131" s="54"/>
      <c r="F131" s="77"/>
      <c r="G131" s="77"/>
    </row>
    <row r="132" spans="2:7" x14ac:dyDescent="0.25">
      <c r="B132" s="58" t="s">
        <v>196</v>
      </c>
      <c r="C132" s="78">
        <v>942.83</v>
      </c>
      <c r="D132" s="51"/>
      <c r="E132" s="54"/>
      <c r="F132" s="77"/>
      <c r="G132" s="77"/>
    </row>
    <row r="133" spans="2:7" x14ac:dyDescent="0.25">
      <c r="B133" s="59" t="s">
        <v>197</v>
      </c>
      <c r="C133" s="77">
        <v>61435.46</v>
      </c>
      <c r="D133" s="51">
        <v>0</v>
      </c>
      <c r="E133" s="54">
        <v>0</v>
      </c>
      <c r="F133" s="77">
        <v>0</v>
      </c>
      <c r="G133" s="77">
        <v>0</v>
      </c>
    </row>
    <row r="134" spans="2:7" ht="25.5" x14ac:dyDescent="0.25">
      <c r="B134" s="58" t="s">
        <v>198</v>
      </c>
      <c r="C134" s="78">
        <v>254.21</v>
      </c>
      <c r="D134" s="51"/>
      <c r="E134" s="54"/>
      <c r="F134" s="77"/>
      <c r="G134" s="77"/>
    </row>
    <row r="135" spans="2:7" ht="25.5" x14ac:dyDescent="0.25">
      <c r="B135" s="58" t="s">
        <v>201</v>
      </c>
      <c r="C135" s="77">
        <v>84274.21</v>
      </c>
      <c r="D135" s="51">
        <v>0</v>
      </c>
      <c r="E135" s="54">
        <v>0</v>
      </c>
      <c r="F135" s="77">
        <v>0</v>
      </c>
      <c r="G135" s="77">
        <v>0</v>
      </c>
    </row>
    <row r="136" spans="2:7" ht="25.5" x14ac:dyDescent="0.25">
      <c r="B136" s="81" t="s">
        <v>207</v>
      </c>
      <c r="C136" s="41">
        <f>C137+C142</f>
        <v>597258</v>
      </c>
      <c r="D136" s="41">
        <f t="shared" ref="D136:F136" si="39">D137+D142</f>
        <v>697692</v>
      </c>
      <c r="E136" s="41">
        <f t="shared" si="39"/>
        <v>642000</v>
      </c>
      <c r="F136" s="41">
        <f t="shared" si="39"/>
        <v>438541</v>
      </c>
      <c r="G136" s="41">
        <f t="shared" ref="G136" si="40">G137+G142</f>
        <v>434970</v>
      </c>
    </row>
    <row r="137" spans="2:7" ht="25.5" x14ac:dyDescent="0.25">
      <c r="B137" s="56" t="s">
        <v>208</v>
      </c>
      <c r="C137" s="41">
        <f>C138</f>
        <v>134526.63</v>
      </c>
      <c r="D137" s="41">
        <f t="shared" ref="D137:G138" si="41">D138</f>
        <v>126855.42</v>
      </c>
      <c r="E137" s="41">
        <f t="shared" si="41"/>
        <v>122475</v>
      </c>
      <c r="F137" s="41">
        <f t="shared" si="41"/>
        <v>83651</v>
      </c>
      <c r="G137" s="41">
        <f t="shared" si="41"/>
        <v>82980</v>
      </c>
    </row>
    <row r="138" spans="2:7" x14ac:dyDescent="0.25">
      <c r="B138" s="81" t="s">
        <v>138</v>
      </c>
      <c r="C138" s="41">
        <f>C139</f>
        <v>134526.63</v>
      </c>
      <c r="D138" s="41">
        <f t="shared" si="41"/>
        <v>126855.42</v>
      </c>
      <c r="E138" s="41">
        <f t="shared" si="41"/>
        <v>122475</v>
      </c>
      <c r="F138" s="41">
        <f t="shared" si="41"/>
        <v>83651</v>
      </c>
      <c r="G138" s="41">
        <f t="shared" si="41"/>
        <v>82980</v>
      </c>
    </row>
    <row r="139" spans="2:7" ht="26.25" x14ac:dyDescent="0.25">
      <c r="B139" s="82" t="s">
        <v>209</v>
      </c>
      <c r="C139" s="84">
        <f>C140+C141</f>
        <v>134526.63</v>
      </c>
      <c r="D139" s="84">
        <f t="shared" ref="D139:F139" si="42">D140+D141</f>
        <v>126855.42</v>
      </c>
      <c r="E139" s="84">
        <f t="shared" si="42"/>
        <v>122475</v>
      </c>
      <c r="F139" s="84">
        <f t="shared" si="42"/>
        <v>83651</v>
      </c>
      <c r="G139" s="84">
        <f t="shared" ref="G139" si="43">G140+G141</f>
        <v>82980</v>
      </c>
    </row>
    <row r="140" spans="2:7" ht="26.25" x14ac:dyDescent="0.25">
      <c r="B140" s="83" t="s">
        <v>174</v>
      </c>
      <c r="C140" s="77">
        <v>134526.63</v>
      </c>
      <c r="D140" s="77">
        <v>116645.67</v>
      </c>
      <c r="E140" s="77">
        <v>114662.76</v>
      </c>
      <c r="F140" s="77">
        <v>78315.240000000005</v>
      </c>
      <c r="G140" s="77">
        <v>77687</v>
      </c>
    </row>
    <row r="141" spans="2:7" x14ac:dyDescent="0.25">
      <c r="B141" s="83" t="s">
        <v>180</v>
      </c>
      <c r="C141" s="77">
        <v>0</v>
      </c>
      <c r="D141" s="77">
        <v>10209.75</v>
      </c>
      <c r="E141" s="77">
        <v>7812.24</v>
      </c>
      <c r="F141" s="77">
        <v>5335.76</v>
      </c>
      <c r="G141" s="77">
        <v>5293</v>
      </c>
    </row>
    <row r="142" spans="2:7" ht="26.25" x14ac:dyDescent="0.25">
      <c r="B142" s="82" t="s">
        <v>210</v>
      </c>
      <c r="C142" s="84">
        <f>C143</f>
        <v>462731.37000000005</v>
      </c>
      <c r="D142" s="84">
        <f t="shared" ref="D142:G143" si="44">D143</f>
        <v>570836.57999999996</v>
      </c>
      <c r="E142" s="84">
        <f t="shared" si="44"/>
        <v>519525</v>
      </c>
      <c r="F142" s="84">
        <f t="shared" si="44"/>
        <v>354890</v>
      </c>
      <c r="G142" s="84">
        <f t="shared" si="44"/>
        <v>351990</v>
      </c>
    </row>
    <row r="143" spans="2:7" x14ac:dyDescent="0.25">
      <c r="B143" s="81" t="s">
        <v>138</v>
      </c>
      <c r="C143" s="84">
        <f>C144</f>
        <v>462731.37000000005</v>
      </c>
      <c r="D143" s="84">
        <f t="shared" si="44"/>
        <v>570836.57999999996</v>
      </c>
      <c r="E143" s="84">
        <f t="shared" si="44"/>
        <v>519525</v>
      </c>
      <c r="F143" s="84">
        <f t="shared" si="44"/>
        <v>354890</v>
      </c>
      <c r="G143" s="84">
        <f t="shared" si="44"/>
        <v>351990</v>
      </c>
    </row>
    <row r="144" spans="2:7" ht="26.25" x14ac:dyDescent="0.25">
      <c r="B144" s="82" t="s">
        <v>209</v>
      </c>
      <c r="C144" s="84">
        <f>C146+C147+C148+C149+C150+C152+C151</f>
        <v>462731.37000000005</v>
      </c>
      <c r="D144" s="84">
        <f>D146+D147+D148+D149+D150+D152+D145+D151</f>
        <v>570836.57999999996</v>
      </c>
      <c r="E144" s="84">
        <f t="shared" ref="E144:F144" si="45">E146+E147+E148+E149+E150+E152+E145+E151</f>
        <v>519525</v>
      </c>
      <c r="F144" s="84">
        <f t="shared" si="45"/>
        <v>354890</v>
      </c>
      <c r="G144" s="84">
        <f t="shared" ref="G144" si="46">G146+G147+G148+G149+G150+G152+G145+G151</f>
        <v>351990</v>
      </c>
    </row>
    <row r="145" spans="2:8" x14ac:dyDescent="0.25">
      <c r="B145" s="83" t="s">
        <v>226</v>
      </c>
      <c r="C145" s="77">
        <v>0</v>
      </c>
      <c r="D145" s="77">
        <v>1625</v>
      </c>
      <c r="E145" s="77">
        <v>0</v>
      </c>
      <c r="F145" s="77">
        <v>0</v>
      </c>
      <c r="G145" s="77">
        <v>0</v>
      </c>
    </row>
    <row r="146" spans="2:8" x14ac:dyDescent="0.25">
      <c r="B146" s="83" t="s">
        <v>194</v>
      </c>
      <c r="C146" s="77">
        <v>40750.69</v>
      </c>
      <c r="D146" s="77">
        <v>58423.65</v>
      </c>
      <c r="E146" s="77">
        <v>55133.75</v>
      </c>
      <c r="F146" s="77">
        <v>37711.78</v>
      </c>
      <c r="G146" s="77">
        <v>37354.28</v>
      </c>
    </row>
    <row r="147" spans="2:8" x14ac:dyDescent="0.25">
      <c r="B147" s="83" t="s">
        <v>196</v>
      </c>
      <c r="C147" s="77">
        <v>3475.11</v>
      </c>
      <c r="D147" s="77">
        <v>20024.11</v>
      </c>
      <c r="E147" s="77">
        <v>19600</v>
      </c>
      <c r="F147" s="77">
        <v>13386.8</v>
      </c>
      <c r="G147" s="77">
        <v>13279.99</v>
      </c>
    </row>
    <row r="148" spans="2:8" x14ac:dyDescent="0.25">
      <c r="B148" s="83" t="s">
        <v>211</v>
      </c>
      <c r="C148" s="77">
        <v>5124.55</v>
      </c>
      <c r="D148" s="77">
        <v>230162.61</v>
      </c>
      <c r="E148" s="77">
        <v>41791.25</v>
      </c>
      <c r="F148" s="77">
        <v>28543.42</v>
      </c>
      <c r="G148" s="77">
        <v>28314.41</v>
      </c>
    </row>
    <row r="149" spans="2:8" ht="26.25" x14ac:dyDescent="0.25">
      <c r="B149" s="83" t="s">
        <v>198</v>
      </c>
      <c r="C149" s="77">
        <v>3164.32</v>
      </c>
      <c r="D149" s="77">
        <v>0</v>
      </c>
      <c r="E149" s="77">
        <v>16000</v>
      </c>
      <c r="F149" s="77">
        <v>10928</v>
      </c>
      <c r="G149" s="77">
        <v>10840.32</v>
      </c>
    </row>
    <row r="150" spans="2:8" ht="26.25" x14ac:dyDescent="0.25">
      <c r="B150" s="83" t="s">
        <v>199</v>
      </c>
      <c r="C150" s="77">
        <v>50472.24</v>
      </c>
      <c r="D150" s="77">
        <v>0</v>
      </c>
      <c r="E150" s="77">
        <v>40000</v>
      </c>
      <c r="F150" s="77">
        <v>0</v>
      </c>
      <c r="G150" s="77">
        <v>0</v>
      </c>
    </row>
    <row r="151" spans="2:8" x14ac:dyDescent="0.25">
      <c r="B151" s="83" t="s">
        <v>227</v>
      </c>
      <c r="C151" s="77">
        <v>2488.56</v>
      </c>
      <c r="D151" s="77">
        <v>5800</v>
      </c>
      <c r="E151" s="77">
        <v>0</v>
      </c>
      <c r="F151" s="77">
        <v>0</v>
      </c>
      <c r="G151" s="77">
        <v>0</v>
      </c>
    </row>
    <row r="152" spans="2:8" ht="26.25" x14ac:dyDescent="0.25">
      <c r="B152" s="83" t="s">
        <v>201</v>
      </c>
      <c r="C152" s="77">
        <v>357255.9</v>
      </c>
      <c r="D152" s="77">
        <v>254801.21</v>
      </c>
      <c r="E152" s="77">
        <v>347000</v>
      </c>
      <c r="F152" s="77">
        <v>264320</v>
      </c>
      <c r="G152" s="77">
        <v>262201</v>
      </c>
    </row>
    <row r="153" spans="2:8" ht="26.25" x14ac:dyDescent="0.25">
      <c r="B153" s="82" t="s">
        <v>212</v>
      </c>
      <c r="C153" s="84">
        <f>C154+C162+C166+C172+C175</f>
        <v>238471.92</v>
      </c>
      <c r="D153" s="84">
        <f t="shared" ref="D153" si="47">D154+D162+D166+D172+D175</f>
        <v>262720</v>
      </c>
      <c r="E153" s="84">
        <f>E154+E162+E166+E172+E175+E159</f>
        <v>2031321</v>
      </c>
      <c r="F153" s="84">
        <f t="shared" ref="F153:G153" si="48">F154+F162+F166+F172+F175+F159</f>
        <v>675869</v>
      </c>
      <c r="G153" s="84">
        <f t="shared" si="48"/>
        <v>195492</v>
      </c>
    </row>
    <row r="154" spans="2:8" ht="39" x14ac:dyDescent="0.25">
      <c r="B154" s="82" t="s">
        <v>213</v>
      </c>
      <c r="C154" s="84">
        <f>C155</f>
        <v>232000</v>
      </c>
      <c r="D154" s="84">
        <f t="shared" ref="D154:G154" si="49">D155</f>
        <v>262720</v>
      </c>
      <c r="E154" s="84">
        <f t="shared" si="49"/>
        <v>162720</v>
      </c>
      <c r="F154" s="84">
        <f t="shared" si="49"/>
        <v>180492</v>
      </c>
      <c r="G154" s="84">
        <f t="shared" si="49"/>
        <v>180492</v>
      </c>
    </row>
    <row r="155" spans="2:8" x14ac:dyDescent="0.25">
      <c r="B155" s="82" t="s">
        <v>228</v>
      </c>
      <c r="C155" s="84">
        <f>C156+C158+C157</f>
        <v>232000</v>
      </c>
      <c r="D155" s="84">
        <f t="shared" ref="D155:F155" si="50">D156+D158</f>
        <v>262720</v>
      </c>
      <c r="E155" s="84">
        <f t="shared" si="50"/>
        <v>162720</v>
      </c>
      <c r="F155" s="84">
        <f t="shared" si="50"/>
        <v>180492</v>
      </c>
      <c r="G155" s="84">
        <f t="shared" ref="G155" si="51">G156+G158</f>
        <v>180492</v>
      </c>
    </row>
    <row r="156" spans="2:8" x14ac:dyDescent="0.25">
      <c r="B156" s="83" t="s">
        <v>159</v>
      </c>
      <c r="C156" s="77">
        <v>0</v>
      </c>
      <c r="D156" s="77">
        <v>100000</v>
      </c>
      <c r="E156" s="77">
        <v>162720</v>
      </c>
      <c r="F156" s="77">
        <v>180492</v>
      </c>
      <c r="G156" s="77">
        <v>180492</v>
      </c>
    </row>
    <row r="157" spans="2:8" x14ac:dyDescent="0.25">
      <c r="B157" s="83" t="s">
        <v>164</v>
      </c>
      <c r="C157" s="77">
        <v>100000</v>
      </c>
      <c r="D157" s="77">
        <v>0</v>
      </c>
      <c r="E157" s="77">
        <v>0</v>
      </c>
      <c r="F157" s="77">
        <v>0</v>
      </c>
      <c r="G157" s="77">
        <v>0</v>
      </c>
    </row>
    <row r="158" spans="2:8" x14ac:dyDescent="0.25">
      <c r="B158" s="83" t="s">
        <v>214</v>
      </c>
      <c r="C158" s="77">
        <v>132000</v>
      </c>
      <c r="D158" s="77">
        <v>162720</v>
      </c>
      <c r="E158" s="77">
        <v>0</v>
      </c>
      <c r="F158" s="77">
        <v>0</v>
      </c>
      <c r="G158" s="77">
        <v>0</v>
      </c>
    </row>
    <row r="159" spans="2:8" ht="30" x14ac:dyDescent="0.25">
      <c r="B159" s="95" t="s">
        <v>275</v>
      </c>
      <c r="C159" s="96">
        <f>C160</f>
        <v>0</v>
      </c>
      <c r="D159" s="96">
        <v>0</v>
      </c>
      <c r="E159" s="96">
        <f t="shared" ref="E159:G160" si="52">E160</f>
        <v>15000</v>
      </c>
      <c r="F159" s="96">
        <f t="shared" si="52"/>
        <v>15000</v>
      </c>
      <c r="G159" s="96">
        <f t="shared" si="52"/>
        <v>15000</v>
      </c>
      <c r="H159" s="70"/>
    </row>
    <row r="160" spans="2:8" x14ac:dyDescent="0.25">
      <c r="B160" s="95" t="s">
        <v>138</v>
      </c>
      <c r="C160" s="96">
        <f>C161</f>
        <v>0</v>
      </c>
      <c r="D160" s="96">
        <v>0</v>
      </c>
      <c r="E160" s="96">
        <f t="shared" si="52"/>
        <v>15000</v>
      </c>
      <c r="F160" s="96">
        <f t="shared" si="52"/>
        <v>15000</v>
      </c>
      <c r="G160" s="96">
        <f t="shared" si="52"/>
        <v>15000</v>
      </c>
      <c r="H160" s="70"/>
    </row>
    <row r="161" spans="2:8" x14ac:dyDescent="0.25">
      <c r="B161" s="83" t="s">
        <v>159</v>
      </c>
      <c r="C161" s="46">
        <v>0</v>
      </c>
      <c r="D161" s="46">
        <v>0</v>
      </c>
      <c r="E161" s="46">
        <v>15000</v>
      </c>
      <c r="F161" s="46">
        <v>15000</v>
      </c>
      <c r="G161" s="46">
        <v>15000</v>
      </c>
      <c r="H161" s="70"/>
    </row>
    <row r="162" spans="2:8" ht="39" x14ac:dyDescent="0.25">
      <c r="B162" s="82" t="s">
        <v>266</v>
      </c>
      <c r="C162" s="84">
        <f>C163</f>
        <v>6471.92</v>
      </c>
      <c r="D162" s="84">
        <f t="shared" ref="D162:G162" si="53">D163</f>
        <v>0</v>
      </c>
      <c r="E162" s="84">
        <f t="shared" si="53"/>
        <v>0</v>
      </c>
      <c r="F162" s="84">
        <f t="shared" si="53"/>
        <v>0</v>
      </c>
      <c r="G162" s="84">
        <f t="shared" si="53"/>
        <v>0</v>
      </c>
    </row>
    <row r="163" spans="2:8" x14ac:dyDescent="0.25">
      <c r="B163" s="82" t="s">
        <v>138</v>
      </c>
      <c r="C163" s="84">
        <f>C164</f>
        <v>6471.92</v>
      </c>
      <c r="D163" s="84">
        <f t="shared" ref="D163:G163" si="54">D164</f>
        <v>0</v>
      </c>
      <c r="E163" s="84">
        <f t="shared" si="54"/>
        <v>0</v>
      </c>
      <c r="F163" s="84">
        <f t="shared" si="54"/>
        <v>0</v>
      </c>
      <c r="G163" s="84">
        <f t="shared" si="54"/>
        <v>0</v>
      </c>
    </row>
    <row r="164" spans="2:8" x14ac:dyDescent="0.25">
      <c r="B164" s="82" t="s">
        <v>267</v>
      </c>
      <c r="C164" s="84">
        <f>C165</f>
        <v>6471.92</v>
      </c>
      <c r="D164" s="84">
        <f t="shared" ref="D164:G164" si="55">D165</f>
        <v>0</v>
      </c>
      <c r="E164" s="84">
        <f t="shared" si="55"/>
        <v>0</v>
      </c>
      <c r="F164" s="84">
        <f t="shared" si="55"/>
        <v>0</v>
      </c>
      <c r="G164" s="84">
        <f t="shared" si="55"/>
        <v>0</v>
      </c>
    </row>
    <row r="165" spans="2:8" ht="26.25" x14ac:dyDescent="0.25">
      <c r="B165" s="83" t="s">
        <v>201</v>
      </c>
      <c r="C165" s="77">
        <v>6471.92</v>
      </c>
      <c r="D165" s="77">
        <v>0</v>
      </c>
      <c r="E165" s="77">
        <v>0</v>
      </c>
      <c r="F165" s="77">
        <v>0</v>
      </c>
      <c r="G165" s="77">
        <v>0</v>
      </c>
    </row>
    <row r="166" spans="2:8" ht="26.25" x14ac:dyDescent="0.25">
      <c r="B166" s="82" t="s">
        <v>276</v>
      </c>
      <c r="C166" s="84">
        <f>C167</f>
        <v>0</v>
      </c>
      <c r="D166" s="84">
        <f t="shared" ref="D166:G166" si="56">D167</f>
        <v>0</v>
      </c>
      <c r="E166" s="84">
        <f t="shared" si="56"/>
        <v>803601</v>
      </c>
      <c r="F166" s="84">
        <f t="shared" si="56"/>
        <v>155525</v>
      </c>
      <c r="G166" s="84">
        <f t="shared" si="56"/>
        <v>0</v>
      </c>
    </row>
    <row r="167" spans="2:8" ht="25.5" x14ac:dyDescent="0.25">
      <c r="B167" s="97" t="s">
        <v>263</v>
      </c>
      <c r="C167" s="84">
        <f>C168+C171+C169</f>
        <v>0</v>
      </c>
      <c r="D167" s="84">
        <f>D168+D171</f>
        <v>0</v>
      </c>
      <c r="E167" s="84">
        <f>E168+E171+E169+E170</f>
        <v>803601</v>
      </c>
      <c r="F167" s="84">
        <f t="shared" ref="F167:G167" si="57">F168+F171+F169+F170</f>
        <v>155525</v>
      </c>
      <c r="G167" s="84">
        <f t="shared" si="57"/>
        <v>0</v>
      </c>
    </row>
    <row r="168" spans="2:8" x14ac:dyDescent="0.25">
      <c r="B168" s="83" t="s">
        <v>159</v>
      </c>
      <c r="C168" s="77">
        <v>0</v>
      </c>
      <c r="D168" s="77">
        <v>0</v>
      </c>
      <c r="E168" s="77">
        <v>3000</v>
      </c>
      <c r="F168" s="77">
        <v>1034</v>
      </c>
      <c r="G168" s="77">
        <v>0</v>
      </c>
    </row>
    <row r="169" spans="2:8" ht="26.25" x14ac:dyDescent="0.25">
      <c r="B169" s="83" t="s">
        <v>225</v>
      </c>
      <c r="C169" s="77">
        <v>0</v>
      </c>
      <c r="D169" s="77">
        <v>0</v>
      </c>
      <c r="E169" s="77">
        <v>495</v>
      </c>
      <c r="F169" s="77">
        <v>170</v>
      </c>
      <c r="G169" s="77">
        <v>0</v>
      </c>
    </row>
    <row r="170" spans="2:8" x14ac:dyDescent="0.25">
      <c r="B170" s="83" t="s">
        <v>175</v>
      </c>
      <c r="C170" s="77">
        <v>0</v>
      </c>
      <c r="D170" s="77">
        <v>0</v>
      </c>
      <c r="E170" s="77">
        <v>106</v>
      </c>
      <c r="F170" s="77">
        <v>0</v>
      </c>
      <c r="G170" s="77">
        <v>0</v>
      </c>
    </row>
    <row r="171" spans="2:8" ht="26.25" x14ac:dyDescent="0.25">
      <c r="B171" s="83" t="s">
        <v>201</v>
      </c>
      <c r="C171" s="77">
        <v>0</v>
      </c>
      <c r="D171" s="77">
        <v>0</v>
      </c>
      <c r="E171" s="77">
        <v>800000</v>
      </c>
      <c r="F171" s="77">
        <v>154321</v>
      </c>
      <c r="G171" s="77">
        <v>0</v>
      </c>
    </row>
    <row r="172" spans="2:8" ht="26.25" x14ac:dyDescent="0.25">
      <c r="B172" s="82" t="s">
        <v>277</v>
      </c>
      <c r="C172" s="84">
        <f>C173</f>
        <v>0</v>
      </c>
      <c r="D172" s="84">
        <f t="shared" ref="D172:G173" si="58">D173</f>
        <v>0</v>
      </c>
      <c r="E172" s="84">
        <f t="shared" si="58"/>
        <v>450000</v>
      </c>
      <c r="F172" s="84">
        <f t="shared" si="58"/>
        <v>119672</v>
      </c>
      <c r="G172" s="84">
        <f t="shared" si="58"/>
        <v>0</v>
      </c>
    </row>
    <row r="173" spans="2:8" ht="25.5" x14ac:dyDescent="0.25">
      <c r="B173" s="97" t="s">
        <v>263</v>
      </c>
      <c r="C173" s="84">
        <f>C174</f>
        <v>0</v>
      </c>
      <c r="D173" s="84">
        <f t="shared" si="58"/>
        <v>0</v>
      </c>
      <c r="E173" s="84">
        <f t="shared" si="58"/>
        <v>450000</v>
      </c>
      <c r="F173" s="84">
        <f t="shared" si="58"/>
        <v>119672</v>
      </c>
      <c r="G173" s="84">
        <f t="shared" si="58"/>
        <v>0</v>
      </c>
    </row>
    <row r="174" spans="2:8" ht="26.25" x14ac:dyDescent="0.25">
      <c r="B174" s="83" t="s">
        <v>201</v>
      </c>
      <c r="C174" s="77">
        <v>0</v>
      </c>
      <c r="D174" s="77">
        <v>0</v>
      </c>
      <c r="E174" s="77">
        <v>450000</v>
      </c>
      <c r="F174" s="77">
        <v>119672</v>
      </c>
      <c r="G174" s="77">
        <v>0</v>
      </c>
    </row>
    <row r="175" spans="2:8" ht="26.25" x14ac:dyDescent="0.25">
      <c r="B175" s="82" t="s">
        <v>278</v>
      </c>
      <c r="C175" s="84">
        <f>C176</f>
        <v>0</v>
      </c>
      <c r="D175" s="84">
        <f t="shared" ref="D175:G176" si="59">D176</f>
        <v>0</v>
      </c>
      <c r="E175" s="84">
        <f t="shared" si="59"/>
        <v>600000</v>
      </c>
      <c r="F175" s="84">
        <f t="shared" si="59"/>
        <v>205180</v>
      </c>
      <c r="G175" s="84">
        <f t="shared" si="59"/>
        <v>0</v>
      </c>
    </row>
    <row r="176" spans="2:8" ht="25.5" x14ac:dyDescent="0.25">
      <c r="B176" s="97" t="s">
        <v>263</v>
      </c>
      <c r="C176" s="84">
        <f>C177</f>
        <v>0</v>
      </c>
      <c r="D176" s="84">
        <f>D177</f>
        <v>0</v>
      </c>
      <c r="E176" s="84">
        <f t="shared" si="59"/>
        <v>600000</v>
      </c>
      <c r="F176" s="84">
        <f t="shared" si="59"/>
        <v>205180</v>
      </c>
      <c r="G176" s="84">
        <f t="shared" si="59"/>
        <v>0</v>
      </c>
    </row>
    <row r="177" spans="2:7" ht="26.25" x14ac:dyDescent="0.25">
      <c r="B177" s="83" t="s">
        <v>201</v>
      </c>
      <c r="C177" s="77">
        <v>0</v>
      </c>
      <c r="D177" s="77">
        <v>0</v>
      </c>
      <c r="E177" s="77">
        <v>600000</v>
      </c>
      <c r="F177" s="77">
        <v>205180</v>
      </c>
      <c r="G177" s="77">
        <v>0</v>
      </c>
    </row>
    <row r="178" spans="2:7" x14ac:dyDescent="0.25">
      <c r="B178" s="61"/>
    </row>
    <row r="179" spans="2:7" ht="15.75" x14ac:dyDescent="0.25">
      <c r="B179" s="68" t="s">
        <v>279</v>
      </c>
    </row>
    <row r="180" spans="2:7" ht="15.75" x14ac:dyDescent="0.25">
      <c r="B180" s="68"/>
    </row>
    <row r="181" spans="2:7" ht="15.75" x14ac:dyDescent="0.25">
      <c r="B181" s="68" t="s">
        <v>229</v>
      </c>
      <c r="F181" s="88" t="s">
        <v>217</v>
      </c>
      <c r="G181" s="88"/>
    </row>
    <row r="182" spans="2:7" ht="15.75" x14ac:dyDescent="0.25">
      <c r="B182" s="68" t="s">
        <v>230</v>
      </c>
      <c r="F182" s="88" t="s">
        <v>231</v>
      </c>
      <c r="G182" s="88"/>
    </row>
    <row r="183" spans="2:7" ht="31.5" x14ac:dyDescent="0.25">
      <c r="B183" s="69" t="s">
        <v>232</v>
      </c>
      <c r="F183" s="89" t="s">
        <v>268</v>
      </c>
      <c r="G183" s="89"/>
    </row>
    <row r="184" spans="2:7" x14ac:dyDescent="0.25">
      <c r="F184" s="67"/>
      <c r="G184" s="67"/>
    </row>
  </sheetData>
  <mergeCells count="5">
    <mergeCell ref="B1:J1"/>
    <mergeCell ref="B2:J2"/>
    <mergeCell ref="B3:J3"/>
    <mergeCell ref="B8:G8"/>
    <mergeCell ref="B9:G9"/>
  </mergeCells>
  <pageMargins left="0.70866141732283472" right="0.70866141732283472" top="0.74803149606299213" bottom="0.74803149606299213" header="0.31496062992125984" footer="0.31496062992125984"/>
  <pageSetup paperSize="9" scale="65" firstPageNumber="9" fitToHeight="0" orientation="landscape" useFirstPageNumber="1" r:id="rId1"/>
  <headerFooter>
    <oddFooter>&amp;C&amp;P od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C41C-F8B1-4989-8AE3-1E476FBAB665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Programska klasifikacija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 Zdravlja BBŽ</cp:lastModifiedBy>
  <cp:lastPrinted>2025-02-27T11:22:17Z</cp:lastPrinted>
  <dcterms:created xsi:type="dcterms:W3CDTF">2022-08-12T12:51:27Z</dcterms:created>
  <dcterms:modified xsi:type="dcterms:W3CDTF">2025-06-17T10:25:07Z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